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C:\Users\DP-1011\Desktop\建退共\"/>
    </mc:Choice>
  </mc:AlternateContent>
  <xr:revisionPtr revIDLastSave="0" documentId="13_ncr:1_{E4C47EFA-972B-4118-9700-D55E04932F47}" xr6:coauthVersionLast="47" xr6:coauthVersionMax="47" xr10:uidLastSave="{00000000-0000-0000-0000-000000000000}"/>
  <bookViews>
    <workbookView xWindow="-120" yWindow="-120" windowWidth="29040" windowHeight="15720" firstSheet="1" activeTab="2" xr2:uid="{00000000-000D-0000-FFFF-FFFF00000000}"/>
  </bookViews>
  <sheets>
    <sheet name="手順（波多野組社員宛）" sheetId="14" r:id="rId1"/>
    <sheet name="工事概要入力" sheetId="15" r:id="rId2"/>
    <sheet name="企業情報入力" sheetId="16" r:id="rId3"/>
    <sheet name="従業員情報入力" sheetId="17" r:id="rId4"/>
    <sheet name="【工事前提出】6号" sheetId="13" r:id="rId5"/>
    <sheet name="【毎月提出】５号" sheetId="11" r:id="rId6"/>
    <sheet name="【毎月提出】４号" sheetId="7" r:id="rId7"/>
    <sheet name="【毎月提出】２号" sheetId="5" r:id="rId8"/>
    <sheet name="3共済契約者別一覧" sheetId="9" r:id="rId9"/>
    <sheet name="※退職金制度理由書" sheetId="18" r:id="rId10"/>
  </sheets>
  <definedNames>
    <definedName name="_Key1" localSheetId="9" hidden="1">#REF!</definedName>
    <definedName name="_Key1" hidden="1">#REF!</definedName>
    <definedName name="_Order1" hidden="1">255</definedName>
    <definedName name="_Parse_In" localSheetId="9" hidden="1">#REF!</definedName>
    <definedName name="_Parse_In" hidden="1">#REF!</definedName>
    <definedName name="_Parse_Out" localSheetId="9" hidden="1">#REF!</definedName>
    <definedName name="_Parse_Out" hidden="1">#REF!</definedName>
    <definedName name="_Sort" localSheetId="9" hidden="1">#REF!</definedName>
    <definedName name="_Sort" hidden="1">#REF!</definedName>
    <definedName name="_xlnm.Print_Area" localSheetId="4">【工事前提出】6号!$A$1:$AS$34</definedName>
    <definedName name="_xlnm.Print_Area" localSheetId="6">【毎月提出】４号!$A$1:$AN$43</definedName>
    <definedName name="_xlnm.Print_Area" localSheetId="5">【毎月提出】５号!$A$1:$AQ$36</definedName>
    <definedName name="_xlnm.Print_Area" localSheetId="9">※退職金制度理由書!$A$1:$U$67</definedName>
    <definedName name="_xlnm.Print_Area" localSheetId="8">'3共済契約者別一覧'!$A$1:$AK$37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2" i="11" l="1"/>
  <c r="E10" i="7" s="1"/>
  <c r="D11" i="11"/>
  <c r="E7" i="18"/>
  <c r="E3" i="18"/>
  <c r="C35" i="11"/>
  <c r="C34" i="11"/>
  <c r="C33" i="11"/>
  <c r="C32" i="11"/>
  <c r="C31" i="11"/>
  <c r="AP31" i="11" s="1"/>
  <c r="C30" i="11"/>
  <c r="AP30" i="11" s="1"/>
  <c r="C29" i="11"/>
  <c r="AP29" i="11" s="1"/>
  <c r="C28" i="11"/>
  <c r="AP28" i="11" s="1"/>
  <c r="C27" i="11"/>
  <c r="AP27" i="11" s="1"/>
  <c r="C26" i="11"/>
  <c r="AP26" i="11" s="1"/>
  <c r="AL25" i="7" s="1"/>
  <c r="E35" i="11"/>
  <c r="D35" i="11"/>
  <c r="E34" i="11"/>
  <c r="D34" i="11"/>
  <c r="E33" i="11"/>
  <c r="D33" i="11"/>
  <c r="E32" i="11"/>
  <c r="D32" i="11"/>
  <c r="E31" i="11"/>
  <c r="D31" i="11"/>
  <c r="E30" i="11"/>
  <c r="D30" i="11"/>
  <c r="E29" i="11"/>
  <c r="D29" i="11"/>
  <c r="E28" i="11"/>
  <c r="D28" i="11"/>
  <c r="E27" i="11"/>
  <c r="D27" i="11"/>
  <c r="E26" i="11"/>
  <c r="D26" i="11"/>
  <c r="AP35" i="11"/>
  <c r="AP34" i="11"/>
  <c r="AP33" i="11"/>
  <c r="AP32" i="11"/>
  <c r="T20" i="11"/>
  <c r="E25" i="13"/>
  <c r="E5" i="11"/>
  <c r="B6" i="11"/>
  <c r="D21" i="11"/>
  <c r="D20" i="11"/>
  <c r="B6" i="13"/>
  <c r="F9" i="11"/>
  <c r="D10" i="11"/>
  <c r="D9" i="11"/>
  <c r="E7" i="7" s="1"/>
  <c r="E6" i="7"/>
  <c r="P60" i="5" s="1"/>
  <c r="E34" i="7"/>
  <c r="E33" i="7"/>
  <c r="E32" i="7"/>
  <c r="E31" i="7"/>
  <c r="L25" i="13"/>
  <c r="D16" i="11" l="1"/>
  <c r="D15" i="11"/>
  <c r="D14" i="11"/>
  <c r="O14" i="13"/>
  <c r="J14" i="13"/>
  <c r="AH25" i="13" l="1"/>
  <c r="AM25" i="11" l="1"/>
  <c r="AL41" i="7" l="1"/>
  <c r="AL40" i="7"/>
  <c r="AL39" i="7"/>
  <c r="AL38" i="7"/>
  <c r="AL37" i="7"/>
  <c r="AL36" i="7"/>
  <c r="AL35" i="7"/>
  <c r="AL34" i="7"/>
  <c r="AL33" i="7"/>
  <c r="AL32" i="7"/>
  <c r="AL31" i="7"/>
  <c r="AL30" i="7"/>
  <c r="AL29" i="7"/>
  <c r="AL28" i="7"/>
  <c r="AL27" i="7"/>
  <c r="AL26" i="7"/>
  <c r="AL42" i="7" l="1"/>
  <c r="AC9" i="7"/>
  <c r="AH41" i="7"/>
  <c r="Q41" i="7"/>
  <c r="AO41" i="7" s="1"/>
  <c r="K41" i="7"/>
  <c r="E41" i="7" s="1"/>
  <c r="D41" i="7"/>
  <c r="B41" i="7"/>
  <c r="AH40" i="7"/>
  <c r="Q40" i="7"/>
  <c r="AO40" i="7" s="1"/>
  <c r="K40" i="7"/>
  <c r="E40" i="7" s="1"/>
  <c r="D40" i="7"/>
  <c r="AH39" i="7"/>
  <c r="Q39" i="7"/>
  <c r="AO39" i="7" s="1"/>
  <c r="K39" i="7"/>
  <c r="E39" i="7"/>
  <c r="D39" i="7"/>
  <c r="B39" i="7"/>
  <c r="AH38" i="7"/>
  <c r="Q38" i="7"/>
  <c r="AO38" i="7" s="1"/>
  <c r="K38" i="7"/>
  <c r="E38" i="7" s="1"/>
  <c r="D38" i="7"/>
  <c r="AH37" i="7"/>
  <c r="Q37" i="7"/>
  <c r="AO37" i="7" s="1"/>
  <c r="K37" i="7"/>
  <c r="E37" i="7"/>
  <c r="D37" i="7"/>
  <c r="B37" i="7"/>
  <c r="AH36" i="7"/>
  <c r="Q36" i="7"/>
  <c r="AO36" i="7" s="1"/>
  <c r="K36" i="7"/>
  <c r="E36" i="7" s="1"/>
  <c r="D36" i="7"/>
  <c r="AH35" i="7"/>
  <c r="Q35" i="7"/>
  <c r="AO35" i="7" s="1"/>
  <c r="K35" i="7"/>
  <c r="E35" i="7" s="1"/>
  <c r="D35" i="7"/>
  <c r="B35" i="7" l="1"/>
  <c r="B36" i="7"/>
  <c r="B38" i="7"/>
  <c r="B40" i="7"/>
  <c r="D26" i="7" l="1"/>
  <c r="D27" i="7"/>
  <c r="D28" i="7"/>
  <c r="D29" i="7"/>
  <c r="D30" i="7"/>
  <c r="D31" i="7"/>
  <c r="D32" i="7"/>
  <c r="D33" i="7"/>
  <c r="D34" i="7"/>
  <c r="D25" i="7"/>
  <c r="Q26" i="7"/>
  <c r="E26" i="7" s="1"/>
  <c r="Q27" i="7"/>
  <c r="E27" i="7" s="1"/>
  <c r="Q28" i="7"/>
  <c r="E28" i="7" s="1"/>
  <c r="Q29" i="7"/>
  <c r="E29" i="7" s="1"/>
  <c r="Q30" i="7"/>
  <c r="E30" i="7" s="1"/>
  <c r="Q31" i="7"/>
  <c r="Q32" i="7"/>
  <c r="Q33" i="7"/>
  <c r="Q34" i="7"/>
  <c r="K26" i="7"/>
  <c r="K27" i="7"/>
  <c r="K28" i="7"/>
  <c r="K29" i="7"/>
  <c r="K30" i="7"/>
  <c r="K31" i="7"/>
  <c r="K32" i="7"/>
  <c r="K33" i="7"/>
  <c r="K34" i="7"/>
  <c r="Q25" i="7"/>
  <c r="E25" i="7" s="1"/>
  <c r="K25" i="7"/>
  <c r="AC7" i="7"/>
  <c r="AB4" i="7"/>
  <c r="AB3" i="7"/>
  <c r="X22" i="7"/>
  <c r="P22" i="7"/>
  <c r="X20" i="7"/>
  <c r="X19" i="7"/>
  <c r="E20" i="7"/>
  <c r="E19" i="7"/>
  <c r="E17" i="7"/>
  <c r="E15" i="7"/>
  <c r="E14" i="7"/>
  <c r="E12" i="7"/>
  <c r="E9" i="7"/>
  <c r="E8" i="7"/>
  <c r="L17" i="5"/>
  <c r="B4" i="7"/>
  <c r="AO35" i="11"/>
  <c r="AH34" i="7" s="1"/>
  <c r="AO34" i="11"/>
  <c r="AH33" i="7" s="1"/>
  <c r="AO33" i="11"/>
  <c r="AH32" i="7" s="1"/>
  <c r="AO32" i="11"/>
  <c r="AH31" i="7" s="1"/>
  <c r="AO31" i="11"/>
  <c r="AH30" i="7" s="1"/>
  <c r="AO30" i="11"/>
  <c r="AH29" i="7" s="1"/>
  <c r="AO29" i="11"/>
  <c r="AH28" i="7" s="1"/>
  <c r="AO28" i="11"/>
  <c r="AH27" i="7" s="1"/>
  <c r="AO27" i="11"/>
  <c r="AH26" i="7" s="1"/>
  <c r="AO26" i="11"/>
  <c r="AH25" i="7" s="1"/>
  <c r="AJ25" i="11"/>
  <c r="AK25" i="11" s="1"/>
  <c r="AL25" i="11" s="1"/>
  <c r="AI25" i="11"/>
  <c r="AH25" i="11"/>
  <c r="AG25" i="11"/>
  <c r="AF25" i="11"/>
  <c r="AE25" i="11"/>
  <c r="AD25" i="11"/>
  <c r="AC25" i="11"/>
  <c r="AB25" i="11"/>
  <c r="AA25" i="11"/>
  <c r="Z25" i="11"/>
  <c r="Y25" i="11"/>
  <c r="X25" i="11"/>
  <c r="W25" i="11"/>
  <c r="V25" i="11"/>
  <c r="U25" i="11"/>
  <c r="T25" i="11"/>
  <c r="S25" i="11"/>
  <c r="R25" i="11"/>
  <c r="Q25" i="11"/>
  <c r="P25" i="11"/>
  <c r="O25" i="11"/>
  <c r="N25" i="11"/>
  <c r="M25" i="11"/>
  <c r="L25" i="11"/>
  <c r="K25" i="11"/>
  <c r="J25" i="11"/>
  <c r="I25" i="11"/>
  <c r="AH42" i="7" l="1"/>
  <c r="L22" i="5"/>
  <c r="E10" i="9" l="1"/>
  <c r="L25" i="5" l="1"/>
  <c r="L20" i="5"/>
  <c r="Y18" i="9" l="1"/>
  <c r="M18" i="9"/>
  <c r="AB4" i="9"/>
  <c r="E6" i="9"/>
  <c r="E7" i="9"/>
  <c r="E8" i="9"/>
  <c r="E12" i="9"/>
  <c r="E13" i="9"/>
  <c r="G45" i="5"/>
  <c r="AB3" i="9" l="1"/>
  <c r="Y42" i="5"/>
  <c r="O32" i="5"/>
  <c r="Y8" i="5"/>
  <c r="B21" i="9"/>
  <c r="E9" i="9"/>
  <c r="V9" i="5"/>
  <c r="L18" i="5"/>
  <c r="F32" i="5"/>
  <c r="L24" i="5"/>
  <c r="L19" i="5"/>
  <c r="E21" i="9"/>
  <c r="L16" i="5"/>
  <c r="G13" i="5"/>
  <c r="X16" i="9"/>
  <c r="X15" i="9"/>
  <c r="E16" i="9"/>
  <c r="E15" i="9"/>
  <c r="B34" i="7" l="1"/>
  <c r="AO25" i="7"/>
  <c r="AO26" i="7"/>
  <c r="AO27" i="7"/>
  <c r="AO28" i="7"/>
  <c r="AO29" i="7"/>
  <c r="AO30" i="7"/>
  <c r="AO31" i="7"/>
  <c r="AO32" i="7"/>
  <c r="AO33" i="7"/>
  <c r="AO34" i="7"/>
  <c r="AO42" i="7" l="1"/>
  <c r="Z21" i="9" s="1"/>
  <c r="Z37" i="9" s="1"/>
  <c r="G34" i="5" s="1"/>
  <c r="B32" i="7" l="1"/>
  <c r="B25" i="7"/>
  <c r="B27" i="7"/>
  <c r="B29" i="7"/>
  <c r="B31" i="7"/>
  <c r="B26" i="7"/>
  <c r="B28" i="7"/>
  <c r="B30" i="7"/>
  <c r="B33" i="7"/>
  <c r="W51" i="5" l="1"/>
  <c r="AF21" i="9"/>
  <c r="AF37" i="9" l="1"/>
  <c r="Q34"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青木　弘允</author>
    <author>青木弘允</author>
  </authors>
  <commentList>
    <comment ref="C5" authorId="0" shapeId="0" xr:uid="{577291E2-0B6C-4002-AE58-A0A21F2190E8}">
      <text>
        <r>
          <rPr>
            <b/>
            <sz val="9"/>
            <color indexed="81"/>
            <rFont val="ＭＳ Ｐゴシック"/>
            <family val="3"/>
            <charset val="128"/>
          </rPr>
          <t>yyyy/mm/dd で入力</t>
        </r>
      </text>
    </comment>
    <comment ref="C7" authorId="1" shapeId="0" xr:uid="{58D6CA4E-DA6B-4BF7-9172-65EF67C1E4AF}">
      <text>
        <r>
          <rPr>
            <b/>
            <sz val="9"/>
            <color indexed="81"/>
            <rFont val="MS P ゴシック"/>
            <family val="3"/>
            <charset val="128"/>
          </rPr>
          <t>必要な場合は入力して下さい</t>
        </r>
      </text>
    </comment>
    <comment ref="C9" authorId="1" shapeId="0" xr:uid="{28A3D306-F7AD-4AE4-8A9B-5F2AEB245A2B}">
      <text>
        <r>
          <rPr>
            <b/>
            <sz val="9"/>
            <color indexed="81"/>
            <rFont val="MS P ゴシック"/>
            <family val="3"/>
            <charset val="128"/>
          </rPr>
          <t>必要な場合は入力して下さい
波多野組の事業者ＩＤは
46925622030322</t>
        </r>
      </text>
    </comment>
    <comment ref="C15" authorId="0" shapeId="0" xr:uid="{51AC7036-8BBB-4711-82FF-22197D648EDE}">
      <text>
        <r>
          <rPr>
            <b/>
            <sz val="9"/>
            <color indexed="81"/>
            <rFont val="ＭＳ Ｐゴシック"/>
            <family val="3"/>
            <charset val="128"/>
          </rPr>
          <t>yyyy/mm/dd で入力</t>
        </r>
      </text>
    </comment>
    <comment ref="C16" authorId="0" shapeId="0" xr:uid="{C2F5E4D6-0251-49DC-BA0B-C11CF40CC820}">
      <text>
        <r>
          <rPr>
            <b/>
            <sz val="9"/>
            <color indexed="81"/>
            <rFont val="ＭＳ Ｐゴシック"/>
            <family val="3"/>
            <charset val="128"/>
          </rPr>
          <t>yyyy/mm/dd で入力</t>
        </r>
      </text>
    </comment>
    <comment ref="C17" authorId="0" shapeId="0" xr:uid="{A40C7BA5-5F31-42C2-AF2D-6182423D2021}">
      <text>
        <r>
          <rPr>
            <b/>
            <sz val="9"/>
            <color indexed="81"/>
            <rFont val="ＭＳ Ｐゴシック"/>
            <family val="3"/>
            <charset val="128"/>
          </rPr>
          <t>yyyy/mm/dd 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DP-1011</author>
  </authors>
  <commentList>
    <comment ref="B4" authorId="0" shapeId="0" xr:uid="{C865B678-C215-44FE-9498-14249F2A87AB}">
      <text>
        <r>
          <rPr>
            <b/>
            <sz val="9"/>
            <color indexed="81"/>
            <rFont val="MS P ゴシック"/>
            <family val="3"/>
            <charset val="128"/>
          </rPr>
          <t>建退共制度に未加入の場合は、「－」を入力してください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DP-1011</author>
  </authors>
  <commentList>
    <comment ref="AC7" authorId="0" shapeId="0" xr:uid="{24EBC01E-72D6-41C9-B597-C4B0A53543A8}">
      <text>
        <r>
          <rPr>
            <b/>
            <sz val="9"/>
            <color indexed="81"/>
            <rFont val="MS P ゴシック"/>
            <family val="3"/>
            <charset val="128"/>
          </rPr>
          <t>「企業情報入力」を入力すると選択できます。</t>
        </r>
      </text>
    </comment>
    <comment ref="B16" authorId="0" shapeId="0" xr:uid="{047ED476-3870-49BA-B566-6BA6C47BC731}">
      <text>
        <r>
          <rPr>
            <b/>
            <sz val="9"/>
            <color indexed="81"/>
            <rFont val="MS P ゴシック"/>
            <family val="3"/>
            <charset val="128"/>
          </rPr>
          <t>貴社の建退共制度への加入の有無についてチェック「レ」を入れる</t>
        </r>
      </text>
    </comment>
    <comment ref="S17" authorId="0" shapeId="0" xr:uid="{B09D6FCB-19E4-41B6-8D03-8155A940CB14}">
      <text>
        <r>
          <rPr>
            <b/>
            <sz val="9"/>
            <color indexed="81"/>
            <rFont val="MS P ゴシック"/>
            <family val="3"/>
            <charset val="128"/>
          </rPr>
          <t>「2.建退共に加入していない」に該当した場合のみ、
工事に従事する全労働者数を記入する</t>
        </r>
      </text>
    </comment>
    <comment ref="T24" authorId="0" shapeId="0" xr:uid="{C2082777-2761-4735-A375-A951B6C6AE02}">
      <text>
        <r>
          <rPr>
            <b/>
            <sz val="9"/>
            <color indexed="81"/>
            <rFont val="MS P ゴシック"/>
            <family val="3"/>
            <charset val="128"/>
          </rPr>
          <t>当該工事に従事する全労働者数を記入する</t>
        </r>
      </text>
    </comment>
    <comment ref="AA25" authorId="0" shapeId="0" xr:uid="{FCE91D7C-8E46-46E6-A193-64D3E14BF84B}">
      <text>
        <r>
          <rPr>
            <b/>
            <sz val="9"/>
            <color indexed="81"/>
            <rFont val="MS P ゴシック"/>
            <family val="3"/>
            <charset val="128"/>
          </rPr>
          <t>工事に従事する建退共被保険者の人数を記入する</t>
        </r>
      </text>
    </comment>
    <comment ref="U26" authorId="0" shapeId="0" xr:uid="{FEE36CB6-1380-4671-AB14-EFFD64811AE1}">
      <text>
        <r>
          <rPr>
            <b/>
            <sz val="9"/>
            <color indexed="81"/>
            <rFont val="MS P ゴシック"/>
            <family val="3"/>
            <charset val="128"/>
          </rPr>
          <t>工事に従事する労働者で建退共の被共済者でない方の人数の内訳を記入する</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（独）勤労者退職金共済機構</author>
  </authors>
  <commentList>
    <comment ref="AH9" authorId="0" shapeId="0" xr:uid="{00000000-0006-0000-0100-000001000000}">
      <text>
        <r>
          <rPr>
            <sz val="8"/>
            <color indexed="81"/>
            <rFont val="ＭＳ Ｐゴシック"/>
            <family val="3"/>
            <charset val="128"/>
          </rPr>
          <t>事務を委託する場合には、○を選択してください。</t>
        </r>
      </text>
    </comment>
    <comment ref="AH11" authorId="1" shapeId="0" xr:uid="{00000000-0006-0000-0100-000002000000}">
      <text>
        <r>
          <rPr>
            <sz val="8"/>
            <color indexed="81"/>
            <rFont val="MS P ゴシック"/>
            <family val="3"/>
            <charset val="128"/>
          </rPr>
          <t>CCUS活用の場合には、○を選択してください。</t>
        </r>
      </text>
    </comment>
    <comment ref="C23" authorId="1" shapeId="0" xr:uid="{00000000-0006-0000-0100-000003000000}">
      <text>
        <r>
          <rPr>
            <sz val="8"/>
            <color indexed="81"/>
            <rFont val="MS P ゴシック"/>
            <family val="3"/>
            <charset val="128"/>
          </rPr>
          <t>CCUSを活用している場合のみ入力してください。</t>
        </r>
      </text>
    </comment>
    <comment ref="T24" authorId="1" shapeId="0" xr:uid="{00000000-0006-0000-0100-000004000000}">
      <text>
        <r>
          <rPr>
            <sz val="8"/>
            <color indexed="81"/>
            <rFont val="MS P ゴシック"/>
            <family val="3"/>
            <charset val="128"/>
          </rPr>
          <t>就労期間を入力してください。</t>
        </r>
      </text>
    </comment>
    <comment ref="I25" authorId="1" shapeId="0" xr:uid="{00000000-0006-0000-0100-000005000000}">
      <text>
        <r>
          <rPr>
            <sz val="8"/>
            <color indexed="81"/>
            <rFont val="MS P ゴシック"/>
            <family val="3"/>
            <charset val="128"/>
          </rPr>
          <t>就労状況の期間を入力すると自動的に変わります。</t>
        </r>
      </text>
    </comment>
    <comment ref="AN25" authorId="1" shapeId="0" xr:uid="{00000000-0006-0000-0100-000006000000}">
      <text>
        <r>
          <rPr>
            <sz val="8"/>
            <color indexed="81"/>
            <rFont val="MS P ゴシック"/>
            <family val="3"/>
            <charset val="128"/>
          </rPr>
          <t>①前月分の誤り
②1日で複数現場で就労した場合等
調整が必要な場合に加減日数を入力してください。</t>
        </r>
      </text>
    </comment>
    <comment ref="I26" authorId="1" shapeId="0" xr:uid="{00000000-0006-0000-0100-000007000000}">
      <text>
        <r>
          <rPr>
            <sz val="8"/>
            <color indexed="81"/>
            <rFont val="MS P ゴシック"/>
            <family val="3"/>
            <charset val="128"/>
          </rPr>
          <t>就労日に「1」を入力してください。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（独）勤労者退職金共済機構</author>
  </authors>
  <commentList>
    <comment ref="A35" authorId="0" shapeId="0" xr:uid="{00000000-0006-0000-0200-000001000000}">
      <text>
        <r>
          <rPr>
            <sz val="9"/>
            <color indexed="81"/>
            <rFont val="MS P ゴシック"/>
            <family val="3"/>
            <charset val="128"/>
          </rPr>
          <t>No.11以降は数式をコピー
してご利用ください。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(独)勤労者退職金共済機構</author>
  </authors>
  <commentList>
    <comment ref="N47" authorId="0" shapeId="0" xr:uid="{00000000-0006-0000-0400-000001000000}">
      <text>
        <r>
          <rPr>
            <sz val="14"/>
            <color indexed="81"/>
            <rFont val="ＭＳ Ｐゴシック"/>
            <family val="3"/>
            <charset val="128"/>
          </rPr>
          <t>元請側で記入
（現物交付する種類）</t>
        </r>
        <r>
          <rPr>
            <sz val="9"/>
            <color indexed="81"/>
            <rFont val="ＭＳ Ｐゴシック"/>
            <family val="3"/>
            <charset val="128"/>
          </rPr>
          <t xml:space="preserve">
</t>
        </r>
      </text>
    </comment>
    <comment ref="N50" authorId="0" shapeId="0" xr:uid="{00000000-0006-0000-0400-000002000000}">
      <text>
        <r>
          <rPr>
            <sz val="14"/>
            <color indexed="81"/>
            <rFont val="ＭＳ Ｐゴシック"/>
            <family val="3"/>
            <charset val="128"/>
          </rPr>
          <t>元請側で記入
（現物交付する種類）</t>
        </r>
      </text>
    </comment>
    <comment ref="W56" authorId="1" shapeId="0" xr:uid="{00000000-0006-0000-0400-000003000000}">
      <text>
        <r>
          <rPr>
            <sz val="9"/>
            <color indexed="81"/>
            <rFont val="ＭＳ Ｐゴシック"/>
            <family val="3"/>
            <charset val="128"/>
          </rPr>
          <t>受領日を記入してください。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（独）勤労者退職金共済機構</author>
    <author>作成者</author>
  </authors>
  <commentList>
    <comment ref="A1" authorId="0" shapeId="0" xr:uid="{00000000-0006-0000-0300-000001000000}">
      <text>
        <r>
          <rPr>
            <b/>
            <sz val="16"/>
            <color indexed="8"/>
            <rFont val="MS P ゴシック"/>
            <family val="3"/>
            <charset val="128"/>
          </rPr>
          <t>任意書式のため、提出必須書類ではありません。</t>
        </r>
        <r>
          <rPr>
            <b/>
            <sz val="9"/>
            <color indexed="8"/>
            <rFont val="MS P ゴシック"/>
            <family val="3"/>
            <charset val="128"/>
          </rPr>
          <t xml:space="preserve">
</t>
        </r>
        <r>
          <rPr>
            <sz val="9"/>
            <color indexed="8"/>
            <rFont val="MS P ゴシック"/>
            <family val="3"/>
            <charset val="128"/>
          </rPr>
          <t>（自社分と下位下請分をまとめて元請（上位下請）に報告する際、必要に応じてご利用ください。）</t>
        </r>
      </text>
    </comment>
    <comment ref="B22" authorId="1" shapeId="0" xr:uid="{00000000-0006-0000-0300-000002000000}">
      <text>
        <r>
          <rPr>
            <sz val="9"/>
            <color indexed="81"/>
            <rFont val="ＭＳ Ｐゴシック"/>
            <family val="3"/>
            <charset val="128"/>
          </rPr>
          <t xml:space="preserve">No.2～No16
下位の会社より報告があった場合、上位会社へまとめて報告を行う際に使用
</t>
        </r>
      </text>
    </comment>
  </commentList>
</comments>
</file>

<file path=xl/sharedStrings.xml><?xml version="1.0" encoding="utf-8"?>
<sst xmlns="http://schemas.openxmlformats.org/spreadsheetml/2006/main" count="408" uniqueCount="322">
  <si>
    <t>建退共事務受託様式２号</t>
    <rPh sb="0" eb="3">
      <t>ケン</t>
    </rPh>
    <rPh sb="3" eb="5">
      <t>ジム</t>
    </rPh>
    <rPh sb="5" eb="7">
      <t>ジュタク</t>
    </rPh>
    <rPh sb="7" eb="9">
      <t>ヨウシキ</t>
    </rPh>
    <rPh sb="10" eb="11">
      <t>ゴウ</t>
    </rPh>
    <phoneticPr fontId="3"/>
  </si>
  <si>
    <t>建退共制度に係る被共済者就労状況報告書</t>
    <rPh sb="0" eb="3">
      <t>ケン</t>
    </rPh>
    <rPh sb="3" eb="5">
      <t>セイド</t>
    </rPh>
    <rPh sb="6" eb="7">
      <t>カカ</t>
    </rPh>
    <rPh sb="8" eb="12">
      <t>ヒ</t>
    </rPh>
    <rPh sb="12" eb="14">
      <t>シュウロウ</t>
    </rPh>
    <rPh sb="14" eb="16">
      <t>ジョウキョウ</t>
    </rPh>
    <rPh sb="16" eb="19">
      <t>ホウコクショ</t>
    </rPh>
    <phoneticPr fontId="3"/>
  </si>
  <si>
    <t>（兼建設業退職金共済証紙交付依頼書）</t>
    <rPh sb="1" eb="2">
      <t>ケン</t>
    </rPh>
    <rPh sb="2" eb="5">
      <t>ケンセツギョウ</t>
    </rPh>
    <rPh sb="5" eb="8">
      <t>タイショクキン</t>
    </rPh>
    <rPh sb="8" eb="10">
      <t>キョウサイ</t>
    </rPh>
    <rPh sb="10" eb="12">
      <t>ショウシ</t>
    </rPh>
    <rPh sb="12" eb="14">
      <t>コウフ</t>
    </rPh>
    <rPh sb="14" eb="17">
      <t>イライショ</t>
    </rPh>
    <phoneticPr fontId="3"/>
  </si>
  <si>
    <t>整理番号</t>
    <rPh sb="0" eb="2">
      <t>セイリ</t>
    </rPh>
    <rPh sb="2" eb="4">
      <t>バンゴウ</t>
    </rPh>
    <phoneticPr fontId="3"/>
  </si>
  <si>
    <t>日</t>
    <rPh sb="0" eb="1">
      <t>ヒ</t>
    </rPh>
    <phoneticPr fontId="3"/>
  </si>
  <si>
    <t>工   事   名</t>
    <rPh sb="0" eb="1">
      <t>コウ</t>
    </rPh>
    <rPh sb="4" eb="5">
      <t>コト</t>
    </rPh>
    <rPh sb="8" eb="9">
      <t>ナ</t>
    </rPh>
    <phoneticPr fontId="3"/>
  </si>
  <si>
    <t>工 事 コード</t>
    <rPh sb="0" eb="1">
      <t>コウ</t>
    </rPh>
    <rPh sb="2" eb="3">
      <t>コト</t>
    </rPh>
    <phoneticPr fontId="3"/>
  </si>
  <si>
    <t>以下のとおり報告します。</t>
    <rPh sb="0" eb="2">
      <t>イカ</t>
    </rPh>
    <rPh sb="6" eb="8">
      <t>ホウコク</t>
    </rPh>
    <phoneticPr fontId="3"/>
  </si>
  <si>
    <t>記</t>
    <rPh sb="0" eb="1">
      <t>キ</t>
    </rPh>
    <phoneticPr fontId="3"/>
  </si>
  <si>
    <t>期　間</t>
    <rPh sb="0" eb="1">
      <t>キ</t>
    </rPh>
    <rPh sb="2" eb="3">
      <t>アイダ</t>
    </rPh>
    <phoneticPr fontId="3"/>
  </si>
  <si>
    <t>現場責任者確認</t>
    <rPh sb="0" eb="2">
      <t>ゲンバ</t>
    </rPh>
    <rPh sb="2" eb="5">
      <t>セキニンシャ</t>
    </rPh>
    <rPh sb="5" eb="7">
      <t>カクニン</t>
    </rPh>
    <phoneticPr fontId="3"/>
  </si>
  <si>
    <t>被共済者数</t>
    <rPh sb="0" eb="4">
      <t>ヒ</t>
    </rPh>
    <rPh sb="4" eb="5">
      <t>スウ</t>
    </rPh>
    <phoneticPr fontId="3"/>
  </si>
  <si>
    <t>人</t>
    <rPh sb="0" eb="1">
      <t>ヒト</t>
    </rPh>
    <phoneticPr fontId="3"/>
  </si>
  <si>
    <t>延べ就労日数</t>
    <rPh sb="0" eb="1">
      <t>ノ</t>
    </rPh>
    <rPh sb="2" eb="4">
      <t>シュウロウ</t>
    </rPh>
    <rPh sb="4" eb="6">
      <t>ニッスウ</t>
    </rPh>
    <phoneticPr fontId="3"/>
  </si>
  <si>
    <t>建 設 業 退 職 金 共 済 証 紙 受 領 書</t>
    <rPh sb="0" eb="1">
      <t>ケン</t>
    </rPh>
    <rPh sb="2" eb="3">
      <t>セツ</t>
    </rPh>
    <rPh sb="4" eb="5">
      <t>ギョウ</t>
    </rPh>
    <rPh sb="6" eb="7">
      <t>タイ</t>
    </rPh>
    <rPh sb="8" eb="9">
      <t>ショク</t>
    </rPh>
    <rPh sb="10" eb="11">
      <t>キン</t>
    </rPh>
    <rPh sb="12" eb="13">
      <t>トモ</t>
    </rPh>
    <rPh sb="14" eb="15">
      <t>スミ</t>
    </rPh>
    <rPh sb="16" eb="17">
      <t>アカシ</t>
    </rPh>
    <rPh sb="18" eb="19">
      <t>カミ</t>
    </rPh>
    <rPh sb="20" eb="21">
      <t>ウケ</t>
    </rPh>
    <rPh sb="22" eb="23">
      <t>リョウ</t>
    </rPh>
    <rPh sb="24" eb="25">
      <t>ショ</t>
    </rPh>
    <phoneticPr fontId="3"/>
  </si>
  <si>
    <t>１日券</t>
    <rPh sb="1" eb="2">
      <t>ヒ</t>
    </rPh>
    <rPh sb="2" eb="3">
      <t>ケン</t>
    </rPh>
    <phoneticPr fontId="3"/>
  </si>
  <si>
    <t>枚</t>
    <rPh sb="0" eb="1">
      <t>マイ</t>
    </rPh>
    <phoneticPr fontId="3"/>
  </si>
  <si>
    <t>１０日券</t>
    <rPh sb="2" eb="3">
      <t>ヒ</t>
    </rPh>
    <rPh sb="3" eb="4">
      <t>ケン</t>
    </rPh>
    <phoneticPr fontId="3"/>
  </si>
  <si>
    <t>上記の共済証紙を受領いたしました。</t>
    <rPh sb="0" eb="2">
      <t>ジョウキ</t>
    </rPh>
    <rPh sb="3" eb="5">
      <t>キョウサイ</t>
    </rPh>
    <rPh sb="5" eb="7">
      <t>ショウシ</t>
    </rPh>
    <rPh sb="8" eb="10">
      <t>ジュリョウ</t>
    </rPh>
    <phoneticPr fontId="3"/>
  </si>
  <si>
    <t>報告事業所</t>
    <rPh sb="0" eb="2">
      <t>ホウコク</t>
    </rPh>
    <rPh sb="2" eb="5">
      <t>ジギョウショ</t>
    </rPh>
    <phoneticPr fontId="3"/>
  </si>
  <si>
    <t>電 話 番 号</t>
    <rPh sb="0" eb="1">
      <t>デン</t>
    </rPh>
    <rPh sb="2" eb="3">
      <t>ハナシ</t>
    </rPh>
    <rPh sb="4" eb="5">
      <t>バン</t>
    </rPh>
    <rPh sb="6" eb="7">
      <t>ゴウ</t>
    </rPh>
    <phoneticPr fontId="3"/>
  </si>
  <si>
    <t>～</t>
    <phoneticPr fontId="3"/>
  </si>
  <si>
    <t>報告事業所</t>
    <phoneticPr fontId="3"/>
  </si>
  <si>
    <t>　　　建退共事務受託様式４号</t>
    <phoneticPr fontId="2"/>
  </si>
  <si>
    <t>整理番号</t>
    <rPh sb="0" eb="2">
      <t>セイリ</t>
    </rPh>
    <rPh sb="2" eb="4">
      <t>バンゴウ</t>
    </rPh>
    <phoneticPr fontId="2"/>
  </si>
  <si>
    <t>報告日</t>
    <rPh sb="0" eb="2">
      <t>ホウコク</t>
    </rPh>
    <rPh sb="2" eb="3">
      <t>ビ</t>
    </rPh>
    <phoneticPr fontId="2"/>
  </si>
  <si>
    <t>報告事業所名</t>
    <rPh sb="0" eb="2">
      <t>ホウコク</t>
    </rPh>
    <rPh sb="2" eb="5">
      <t>ジギョウショ</t>
    </rPh>
    <rPh sb="5" eb="6">
      <t>メイ</t>
    </rPh>
    <phoneticPr fontId="2"/>
  </si>
  <si>
    <t>電話番号</t>
    <rPh sb="0" eb="2">
      <t>デンワ</t>
    </rPh>
    <rPh sb="2" eb="4">
      <t>バンゴウ</t>
    </rPh>
    <phoneticPr fontId="2"/>
  </si>
  <si>
    <t>共済契約者
番号</t>
    <rPh sb="0" eb="2">
      <t>キョウサイ</t>
    </rPh>
    <rPh sb="2" eb="4">
      <t>ケイヤク</t>
    </rPh>
    <rPh sb="4" eb="5">
      <t>シャ</t>
    </rPh>
    <rPh sb="6" eb="8">
      <t>バンゴウ</t>
    </rPh>
    <phoneticPr fontId="2"/>
  </si>
  <si>
    <t>工事名</t>
    <rPh sb="0" eb="2">
      <t>コウジ</t>
    </rPh>
    <rPh sb="2" eb="3">
      <t>メイ</t>
    </rPh>
    <phoneticPr fontId="2"/>
  </si>
  <si>
    <t>現場責任者確認</t>
    <phoneticPr fontId="2"/>
  </si>
  <si>
    <t>工事コード</t>
    <rPh sb="0" eb="2">
      <t>コウジ</t>
    </rPh>
    <phoneticPr fontId="2"/>
  </si>
  <si>
    <t>備考</t>
    <rPh sb="0" eb="2">
      <t>ビコウ</t>
    </rPh>
    <phoneticPr fontId="2"/>
  </si>
  <si>
    <t>(共済契約者番号)</t>
    <rPh sb="1" eb="3">
      <t>キョウサイ</t>
    </rPh>
    <rPh sb="3" eb="5">
      <t>ケイヤク</t>
    </rPh>
    <rPh sb="5" eb="6">
      <t>シャ</t>
    </rPh>
    <rPh sb="6" eb="8">
      <t>バンゴウ</t>
    </rPh>
    <phoneticPr fontId="2"/>
  </si>
  <si>
    <t>元請事業所名</t>
    <rPh sb="0" eb="1">
      <t>モト</t>
    </rPh>
    <rPh sb="1" eb="2">
      <t>ショウ</t>
    </rPh>
    <rPh sb="2" eb="5">
      <t>ジギョウショ</t>
    </rPh>
    <rPh sb="5" eb="6">
      <t>メイ</t>
    </rPh>
    <phoneticPr fontId="2"/>
  </si>
  <si>
    <t>一次事業所名</t>
    <rPh sb="0" eb="2">
      <t>イチジ</t>
    </rPh>
    <rPh sb="2" eb="5">
      <t>ジギョウショ</t>
    </rPh>
    <rPh sb="5" eb="6">
      <t>メイ</t>
    </rPh>
    <phoneticPr fontId="2"/>
  </si>
  <si>
    <t>次の表のとおり、就労実績を報告します。</t>
    <rPh sb="0" eb="1">
      <t>ツギ</t>
    </rPh>
    <rPh sb="2" eb="3">
      <t>ヒョウ</t>
    </rPh>
    <rPh sb="8" eb="10">
      <t>シュウロウ</t>
    </rPh>
    <rPh sb="10" eb="12">
      <t>ジッセキ</t>
    </rPh>
    <rPh sb="13" eb="15">
      <t>ホウコク</t>
    </rPh>
    <phoneticPr fontId="2"/>
  </si>
  <si>
    <t>報告期間：</t>
    <rPh sb="0" eb="2">
      <t>ホウコク</t>
    </rPh>
    <rPh sb="2" eb="4">
      <t>キカン</t>
    </rPh>
    <phoneticPr fontId="2"/>
  </si>
  <si>
    <t>～</t>
    <phoneticPr fontId="2"/>
  </si>
  <si>
    <t>No.</t>
    <phoneticPr fontId="2"/>
  </si>
  <si>
    <t>共済契約者番号</t>
    <rPh sb="0" eb="2">
      <t>キョウサイ</t>
    </rPh>
    <rPh sb="2" eb="4">
      <t>ケイヤク</t>
    </rPh>
    <rPh sb="4" eb="5">
      <t>シャ</t>
    </rPh>
    <rPh sb="5" eb="7">
      <t>バンゴウ</t>
    </rPh>
    <phoneticPr fontId="2"/>
  </si>
  <si>
    <t>項番</t>
    <rPh sb="0" eb="1">
      <t>コウ</t>
    </rPh>
    <rPh sb="1" eb="2">
      <t>バン</t>
    </rPh>
    <phoneticPr fontId="2"/>
  </si>
  <si>
    <t>共済契約者名</t>
    <rPh sb="0" eb="2">
      <t>キョウサイ</t>
    </rPh>
    <rPh sb="2" eb="4">
      <t>ケイヤク</t>
    </rPh>
    <rPh sb="4" eb="5">
      <t>シャ</t>
    </rPh>
    <rPh sb="5" eb="6">
      <t>メイ</t>
    </rPh>
    <phoneticPr fontId="2"/>
  </si>
  <si>
    <t>被共済者番号</t>
    <rPh sb="0" eb="1">
      <t>ヒ</t>
    </rPh>
    <rPh sb="1" eb="4">
      <t>キョウサイシャ</t>
    </rPh>
    <rPh sb="4" eb="6">
      <t>バンゴウ</t>
    </rPh>
    <phoneticPr fontId="2"/>
  </si>
  <si>
    <t>被共済者名</t>
    <rPh sb="0" eb="1">
      <t>ヒ</t>
    </rPh>
    <rPh sb="1" eb="4">
      <t>キョウサイシャ</t>
    </rPh>
    <rPh sb="4" eb="5">
      <t>メイ</t>
    </rPh>
    <phoneticPr fontId="2"/>
  </si>
  <si>
    <t>就労日数</t>
    <rPh sb="0" eb="2">
      <t>シュウロウ</t>
    </rPh>
    <rPh sb="2" eb="4">
      <t>ニッスウ</t>
    </rPh>
    <phoneticPr fontId="2"/>
  </si>
  <si>
    <t>報告事業所名</t>
    <rPh sb="0" eb="2">
      <t>ホウコク</t>
    </rPh>
    <rPh sb="2" eb="4">
      <t>ジギョウ</t>
    </rPh>
    <rPh sb="4" eb="5">
      <t>トコロ</t>
    </rPh>
    <rPh sb="5" eb="6">
      <t>メイ</t>
    </rPh>
    <phoneticPr fontId="2"/>
  </si>
  <si>
    <t>（契約者番号）</t>
    <phoneticPr fontId="2"/>
  </si>
  <si>
    <t>就労状況</t>
    <rPh sb="0" eb="2">
      <t>シュウロウ</t>
    </rPh>
    <rPh sb="2" eb="4">
      <t>ジョウキョウ</t>
    </rPh>
    <phoneticPr fontId="2"/>
  </si>
  <si>
    <t>合計日数</t>
    <rPh sb="0" eb="2">
      <t>ゴウケイ</t>
    </rPh>
    <rPh sb="2" eb="4">
      <t>ニッスウ</t>
    </rPh>
    <phoneticPr fontId="2"/>
  </si>
  <si>
    <t>殿</t>
    <rPh sb="0" eb="1">
      <t>トノ</t>
    </rPh>
    <phoneticPr fontId="2"/>
  </si>
  <si>
    <t>交付元事業所</t>
    <rPh sb="0" eb="2">
      <t>コウフ</t>
    </rPh>
    <rPh sb="2" eb="3">
      <t>モト</t>
    </rPh>
    <rPh sb="3" eb="6">
      <t>ジギョウショ</t>
    </rPh>
    <phoneticPr fontId="3"/>
  </si>
  <si>
    <t>被共済者就労状況報告書（月別報告様式）</t>
    <rPh sb="0" eb="1">
      <t>ヒ</t>
    </rPh>
    <rPh sb="1" eb="4">
      <t>キョウサイシャ</t>
    </rPh>
    <rPh sb="6" eb="8">
      <t>ジョウキョウ</t>
    </rPh>
    <rPh sb="8" eb="11">
      <t>ホウコクショ</t>
    </rPh>
    <rPh sb="12" eb="13">
      <t>ツキ</t>
    </rPh>
    <phoneticPr fontId="2"/>
  </si>
  <si>
    <t>建退共制度に係る被共済者就労状況報告書（共済契約者別一覧）</t>
    <phoneticPr fontId="2"/>
  </si>
  <si>
    <t/>
  </si>
  <si>
    <t>～</t>
    <phoneticPr fontId="2"/>
  </si>
  <si>
    <t>No.</t>
    <phoneticPr fontId="2"/>
  </si>
  <si>
    <t>項番</t>
    <rPh sb="0" eb="2">
      <t>コウバン</t>
    </rPh>
    <phoneticPr fontId="2"/>
  </si>
  <si>
    <t>被共済者数</t>
    <rPh sb="0" eb="1">
      <t>ヒ</t>
    </rPh>
    <rPh sb="1" eb="4">
      <t>キョウサイシャ</t>
    </rPh>
    <rPh sb="4" eb="5">
      <t>スウ</t>
    </rPh>
    <phoneticPr fontId="3"/>
  </si>
  <si>
    <t>延べ就労日数</t>
    <rPh sb="0" eb="1">
      <t>ノベ</t>
    </rPh>
    <rPh sb="2" eb="4">
      <t>シュウロウ</t>
    </rPh>
    <rPh sb="4" eb="6">
      <t>ニッスウ</t>
    </rPh>
    <phoneticPr fontId="3"/>
  </si>
  <si>
    <t>1</t>
    <phoneticPr fontId="2"/>
  </si>
  <si>
    <t>2</t>
    <phoneticPr fontId="2"/>
  </si>
  <si>
    <t>3</t>
    <phoneticPr fontId="2"/>
  </si>
  <si>
    <t>4</t>
  </si>
  <si>
    <t>5</t>
  </si>
  <si>
    <t>6</t>
  </si>
  <si>
    <t>7</t>
  </si>
  <si>
    <t>8</t>
  </si>
  <si>
    <t>9</t>
  </si>
  <si>
    <t>10</t>
  </si>
  <si>
    <t>11</t>
  </si>
  <si>
    <t>12</t>
  </si>
  <si>
    <t>13</t>
  </si>
  <si>
    <t>14</t>
  </si>
  <si>
    <t>15</t>
  </si>
  <si>
    <t>16</t>
  </si>
  <si>
    <t>総合計　</t>
    <phoneticPr fontId="2"/>
  </si>
  <si>
    <t xml:space="preserve">        年       月       日   </t>
    <rPh sb="8" eb="9">
      <t>ネン</t>
    </rPh>
    <rPh sb="16" eb="17">
      <t>ツキ</t>
    </rPh>
    <rPh sb="24" eb="25">
      <t>ヒ</t>
    </rPh>
    <phoneticPr fontId="2"/>
  </si>
  <si>
    <t>掛金納付についての
事務を委託します。</t>
    <rPh sb="0" eb="2">
      <t>カケキン</t>
    </rPh>
    <rPh sb="2" eb="4">
      <t>ノウフ</t>
    </rPh>
    <phoneticPr fontId="2"/>
  </si>
  <si>
    <t>就労実績の集計に建設
キャリアアップシステムを
活用しています。</t>
    <phoneticPr fontId="2"/>
  </si>
  <si>
    <t>CCUS</t>
    <phoneticPr fontId="2"/>
  </si>
  <si>
    <t>建設キャリアアップシステム</t>
    <rPh sb="0" eb="2">
      <t>ケンセツ</t>
    </rPh>
    <phoneticPr fontId="2"/>
  </si>
  <si>
    <t>事業者ⅠD</t>
    <rPh sb="0" eb="3">
      <t>ジギョウシャ</t>
    </rPh>
    <phoneticPr fontId="2"/>
  </si>
  <si>
    <t>現場ⅠD</t>
    <rPh sb="0" eb="2">
      <t>ゲンバ</t>
    </rPh>
    <phoneticPr fontId="2"/>
  </si>
  <si>
    <t>事業者ⅠD</t>
    <rPh sb="0" eb="2">
      <t>ジギョウ</t>
    </rPh>
    <rPh sb="2" eb="3">
      <t>シャ</t>
    </rPh>
    <phoneticPr fontId="2"/>
  </si>
  <si>
    <t>下表の共済契約者
（下請負人）から
掛金納付についての
事務を受託しました。</t>
    <rPh sb="0" eb="2">
      <t>カヒョウ</t>
    </rPh>
    <rPh sb="3" eb="5">
      <t>キョウサイ</t>
    </rPh>
    <rPh sb="5" eb="7">
      <t>ケイヤク</t>
    </rPh>
    <rPh sb="7" eb="8">
      <t>シャ</t>
    </rPh>
    <rPh sb="10" eb="12">
      <t>シタウケ</t>
    </rPh>
    <rPh sb="13" eb="14">
      <t>ニン</t>
    </rPh>
    <rPh sb="18" eb="20">
      <t>カケキン</t>
    </rPh>
    <rPh sb="20" eb="22">
      <t>ノウフ</t>
    </rPh>
    <rPh sb="31" eb="33">
      <t>ジュタク</t>
    </rPh>
    <phoneticPr fontId="2"/>
  </si>
  <si>
    <t>建設キャリアアップシステム</t>
    <rPh sb="0" eb="2">
      <t>ケンセツ</t>
    </rPh>
    <phoneticPr fontId="3"/>
  </si>
  <si>
    <t>事業者ⅠD</t>
    <rPh sb="0" eb="1">
      <t>コト</t>
    </rPh>
    <rPh sb="1" eb="2">
      <t>ゴウ</t>
    </rPh>
    <rPh sb="2" eb="3">
      <t>モノ</t>
    </rPh>
    <phoneticPr fontId="3"/>
  </si>
  <si>
    <t>現 場 Ⅰ D</t>
    <rPh sb="0" eb="1">
      <t>ゲン</t>
    </rPh>
    <rPh sb="2" eb="3">
      <t>バ</t>
    </rPh>
    <phoneticPr fontId="3"/>
  </si>
  <si>
    <t>共済契約者
番　　　　号</t>
    <rPh sb="0" eb="2">
      <t>キョウサイ</t>
    </rPh>
    <rPh sb="2" eb="5">
      <t>ケイヤクシャ</t>
    </rPh>
    <rPh sb="6" eb="7">
      <t>バン</t>
    </rPh>
    <rPh sb="11" eb="12">
      <t>ゴウ</t>
    </rPh>
    <phoneticPr fontId="3"/>
  </si>
  <si>
    <t>総合計</t>
    <rPh sb="0" eb="1">
      <t>ソウ</t>
    </rPh>
    <rPh sb="1" eb="3">
      <t>ゴウケイ</t>
    </rPh>
    <phoneticPr fontId="2"/>
  </si>
  <si>
    <t>受領者確認</t>
    <rPh sb="0" eb="2">
      <t>ジュリョウ</t>
    </rPh>
    <rPh sb="2" eb="3">
      <t>シャ</t>
    </rPh>
    <rPh sb="3" eb="5">
      <t>カクニン</t>
    </rPh>
    <phoneticPr fontId="3"/>
  </si>
  <si>
    <t>工事番号および</t>
    <rPh sb="0" eb="4">
      <t>コウジバンゴウ</t>
    </rPh>
    <phoneticPr fontId="2"/>
  </si>
  <si>
    <t>320円</t>
    <rPh sb="3" eb="4">
      <t>エン</t>
    </rPh>
    <phoneticPr fontId="2"/>
  </si>
  <si>
    <t>　　建退共事務受託様式第５号</t>
    <rPh sb="2" eb="3">
      <t>ダテ</t>
    </rPh>
    <rPh sb="3" eb="4">
      <t>タイ</t>
    </rPh>
    <rPh sb="4" eb="5">
      <t>トモ</t>
    </rPh>
    <rPh sb="5" eb="7">
      <t>ジム</t>
    </rPh>
    <rPh sb="7" eb="9">
      <t>ジュタク</t>
    </rPh>
    <rPh sb="9" eb="11">
      <t>ヨウシキ</t>
    </rPh>
    <rPh sb="11" eb="12">
      <t>ダイ</t>
    </rPh>
    <rPh sb="13" eb="14">
      <t>ゴウ</t>
    </rPh>
    <phoneticPr fontId="2"/>
  </si>
  <si>
    <t>被共済者就労状況報告書（日別報告様式）</t>
    <rPh sb="0" eb="1">
      <t>ヒ</t>
    </rPh>
    <rPh sb="1" eb="4">
      <t>キョウサイシャ</t>
    </rPh>
    <rPh sb="4" eb="6">
      <t>シュウロウ</t>
    </rPh>
    <rPh sb="6" eb="8">
      <t>ジョウキョウ</t>
    </rPh>
    <rPh sb="8" eb="11">
      <t>ホウコクショ</t>
    </rPh>
    <phoneticPr fontId="2"/>
  </si>
  <si>
    <t>提出先共済契約者番号</t>
    <rPh sb="0" eb="3">
      <t>テイシュツサキ</t>
    </rPh>
    <rPh sb="3" eb="10">
      <t>キョウサイケイヤクシャバンゴウ</t>
    </rPh>
    <phoneticPr fontId="2"/>
  </si>
  <si>
    <t>殿</t>
    <rPh sb="0" eb="1">
      <t>ドノ</t>
    </rPh>
    <phoneticPr fontId="2"/>
  </si>
  <si>
    <t>掛金納付についての
事務を委託します。</t>
    <phoneticPr fontId="2"/>
  </si>
  <si>
    <t>工事番号および
工事名</t>
    <rPh sb="0" eb="4">
      <t>コウジバンゴウ</t>
    </rPh>
    <rPh sb="8" eb="10">
      <t>コウジ</t>
    </rPh>
    <rPh sb="10" eb="11">
      <t>メイ</t>
    </rPh>
    <phoneticPr fontId="2"/>
  </si>
  <si>
    <t>CCUS情報</t>
    <rPh sb="4" eb="6">
      <t>ジョウホウ</t>
    </rPh>
    <phoneticPr fontId="2"/>
  </si>
  <si>
    <t>技能者ＩＤ</t>
    <rPh sb="0" eb="3">
      <t>ギノウシャ</t>
    </rPh>
    <phoneticPr fontId="44"/>
  </si>
  <si>
    <t>立場</t>
    <rPh sb="0" eb="2">
      <t>タチバ</t>
    </rPh>
    <phoneticPr fontId="44"/>
  </si>
  <si>
    <t>被共済者番号</t>
    <rPh sb="0" eb="4">
      <t>ヒキョウサイシャ</t>
    </rPh>
    <rPh sb="4" eb="6">
      <t>バンゴウ</t>
    </rPh>
    <phoneticPr fontId="2"/>
  </si>
  <si>
    <t>調整</t>
    <rPh sb="0" eb="2">
      <t>チョウセイ</t>
    </rPh>
    <phoneticPr fontId="2"/>
  </si>
  <si>
    <t>　※　建設キャリアアップシステム登録技能者は、ＣＣＵＳ欄に「○」印を記載</t>
    <phoneticPr fontId="2"/>
  </si>
  <si>
    <t>※　建設キャリアアップシステム登録技能者は、ＣＣＵＳ欄に「○」印を記載</t>
    <rPh sb="2" eb="4">
      <t>ケンセツ</t>
    </rPh>
    <rPh sb="15" eb="17">
      <t>トウロク</t>
    </rPh>
    <rPh sb="17" eb="20">
      <t>ギノウシャ</t>
    </rPh>
    <rPh sb="26" eb="27">
      <t>ラン</t>
    </rPh>
    <rPh sb="31" eb="32">
      <t>シルシ</t>
    </rPh>
    <rPh sb="33" eb="35">
      <t>キサイ</t>
    </rPh>
    <phoneticPr fontId="2"/>
  </si>
  <si>
    <t>注意！</t>
    <rPh sb="0" eb="2">
      <t>チュウイ</t>
    </rPh>
    <phoneticPr fontId="2"/>
  </si>
  <si>
    <t>このExcelは、就労実績報告作成ツールには</t>
    <phoneticPr fontId="2"/>
  </si>
  <si>
    <t>取込めません！</t>
    <rPh sb="0" eb="2">
      <t>トリコ</t>
    </rPh>
    <phoneticPr fontId="2"/>
  </si>
  <si>
    <t>就労実績報告作成ツールに取込む場合は、</t>
    <rPh sb="12" eb="14">
      <t>トリコ</t>
    </rPh>
    <rPh sb="15" eb="17">
      <t>バアイ</t>
    </rPh>
    <phoneticPr fontId="2"/>
  </si>
  <si>
    <t>専用のExcel様式をご使用ください。</t>
    <rPh sb="0" eb="2">
      <t>センヨウ</t>
    </rPh>
    <rPh sb="8" eb="10">
      <t>ヨウシキ</t>
    </rPh>
    <rPh sb="12" eb="14">
      <t>シヨウ</t>
    </rPh>
    <phoneticPr fontId="2"/>
  </si>
  <si>
    <t>住所〒</t>
    <rPh sb="0" eb="2">
      <t>ジュウショ</t>
    </rPh>
    <phoneticPr fontId="2"/>
  </si>
  <si>
    <t>　　住　　所　　〒</t>
    <rPh sb="2" eb="3">
      <t>ジュウ</t>
    </rPh>
    <rPh sb="5" eb="6">
      <t>ショ</t>
    </rPh>
    <phoneticPr fontId="3"/>
  </si>
  <si>
    <t>◆入力シート◆</t>
    <rPh sb="1" eb="3">
      <t>ニュウリョク</t>
    </rPh>
    <phoneticPr fontId="3"/>
  </si>
  <si>
    <t>：色セルはは手入力して下さい</t>
    <rPh sb="6" eb="7">
      <t>テ</t>
    </rPh>
    <rPh sb="7" eb="9">
      <t>ニュウリョク</t>
    </rPh>
    <rPh sb="11" eb="12">
      <t>クダ</t>
    </rPh>
    <phoneticPr fontId="3"/>
  </si>
  <si>
    <t>■注意事項■</t>
    <rPh sb="1" eb="3">
      <t>チュウイ</t>
    </rPh>
    <rPh sb="3" eb="5">
      <t>ジコウ</t>
    </rPh>
    <phoneticPr fontId="3"/>
  </si>
  <si>
    <t>：色セルは各帳票に反映されます</t>
    <rPh sb="1" eb="2">
      <t>イロ</t>
    </rPh>
    <rPh sb="5" eb="6">
      <t>カク</t>
    </rPh>
    <rPh sb="6" eb="8">
      <t>チョウヒョウ</t>
    </rPh>
    <rPh sb="9" eb="11">
      <t>ハンエイ</t>
    </rPh>
    <phoneticPr fontId="3"/>
  </si>
  <si>
    <t>　　請負工事業、監理・主任技術者により選択できる資格が違いますので</t>
    <rPh sb="2" eb="4">
      <t>ウケオイ</t>
    </rPh>
    <rPh sb="4" eb="6">
      <t>コウジ</t>
    </rPh>
    <rPh sb="6" eb="7">
      <t>ギョウ</t>
    </rPh>
    <rPh sb="8" eb="10">
      <t>カンリ</t>
    </rPh>
    <rPh sb="11" eb="13">
      <t>シュニン</t>
    </rPh>
    <rPh sb="13" eb="16">
      <t>ギジュツシャ</t>
    </rPh>
    <rPh sb="19" eb="21">
      <t>センタク</t>
    </rPh>
    <rPh sb="24" eb="26">
      <t>シカク</t>
    </rPh>
    <rPh sb="27" eb="28">
      <t>チガ</t>
    </rPh>
    <phoneticPr fontId="3"/>
  </si>
  <si>
    <t>：このセルは波多野組が入力します</t>
    <rPh sb="6" eb="10">
      <t>ハタノグミ</t>
    </rPh>
    <rPh sb="11" eb="13">
      <t>ニュウリョク</t>
    </rPh>
    <phoneticPr fontId="3"/>
  </si>
  <si>
    <t>　　下記一覧表を参照して正しい資格を選択して下さい。</t>
    <rPh sb="2" eb="4">
      <t>カキ</t>
    </rPh>
    <rPh sb="4" eb="6">
      <t>イチラン</t>
    </rPh>
    <rPh sb="6" eb="7">
      <t>ヒョウ</t>
    </rPh>
    <rPh sb="8" eb="10">
      <t>サンショウ</t>
    </rPh>
    <rPh sb="12" eb="13">
      <t>タダ</t>
    </rPh>
    <rPh sb="15" eb="17">
      <t>シカク</t>
    </rPh>
    <rPh sb="18" eb="20">
      <t>センタク</t>
    </rPh>
    <rPh sb="22" eb="23">
      <t>クダ</t>
    </rPh>
    <phoneticPr fontId="3"/>
  </si>
  <si>
    <t>この書類の作成日（ファイル更新日）</t>
    <rPh sb="2" eb="4">
      <t>ショルイ</t>
    </rPh>
    <rPh sb="5" eb="8">
      <t>サクセイビ</t>
    </rPh>
    <rPh sb="13" eb="16">
      <t>コウシンビ</t>
    </rPh>
    <phoneticPr fontId="3"/>
  </si>
  <si>
    <t>工事業</t>
    <rPh sb="0" eb="2">
      <t>コウジ</t>
    </rPh>
    <rPh sb="2" eb="3">
      <t>ギョウ</t>
    </rPh>
    <phoneticPr fontId="3"/>
  </si>
  <si>
    <t>監理・主任</t>
    <rPh sb="0" eb="2">
      <t>カンリ</t>
    </rPh>
    <rPh sb="3" eb="5">
      <t>シュニン</t>
    </rPh>
    <phoneticPr fontId="3"/>
  </si>
  <si>
    <t>資格名</t>
    <rPh sb="0" eb="2">
      <t>シカク</t>
    </rPh>
    <rPh sb="2" eb="3">
      <t>メイ</t>
    </rPh>
    <phoneticPr fontId="3"/>
  </si>
  <si>
    <t>工事名</t>
    <rPh sb="0" eb="2">
      <t>コウジ</t>
    </rPh>
    <rPh sb="2" eb="3">
      <t>メイ</t>
    </rPh>
    <phoneticPr fontId="3"/>
  </si>
  <si>
    <t>←波多野組内工事コード</t>
    <rPh sb="1" eb="5">
      <t>ハタノグミ</t>
    </rPh>
    <rPh sb="5" eb="6">
      <t>ナイ</t>
    </rPh>
    <rPh sb="6" eb="8">
      <t>コウジ</t>
    </rPh>
    <phoneticPr fontId="2"/>
  </si>
  <si>
    <t>右側の注意事項を確認して選択して下さい</t>
    <rPh sb="0" eb="2">
      <t>ミギガワ</t>
    </rPh>
    <rPh sb="3" eb="5">
      <t>チュウイ</t>
    </rPh>
    <rPh sb="5" eb="7">
      <t>ジコウ</t>
    </rPh>
    <rPh sb="8" eb="10">
      <t>カクニン</t>
    </rPh>
    <rPh sb="12" eb="14">
      <t>センタク</t>
    </rPh>
    <rPh sb="16" eb="17">
      <t>クダ</t>
    </rPh>
    <phoneticPr fontId="3"/>
  </si>
  <si>
    <t>現場ID（建設ｷｬﾘｱｱｯﾌﾟｼｽﾃﾑ）必要な場合</t>
    <rPh sb="0" eb="2">
      <t>ゲンバ</t>
    </rPh>
    <rPh sb="5" eb="7">
      <t>ケンセツ</t>
    </rPh>
    <rPh sb="20" eb="22">
      <t>ヒツヨウ</t>
    </rPh>
    <rPh sb="23" eb="25">
      <t>バアイ</t>
    </rPh>
    <phoneticPr fontId="3"/>
  </si>
  <si>
    <t>土木</t>
    <rPh sb="0" eb="2">
      <t>ドボク</t>
    </rPh>
    <phoneticPr fontId="3"/>
  </si>
  <si>
    <t>技術士</t>
    <rPh sb="0" eb="3">
      <t>ギジュツシ</t>
    </rPh>
    <phoneticPr fontId="3"/>
  </si>
  <si>
    <t>波多野組（元請）会社名</t>
    <rPh sb="0" eb="3">
      <t>ハタノ</t>
    </rPh>
    <rPh sb="3" eb="4">
      <t>グミ</t>
    </rPh>
    <rPh sb="8" eb="11">
      <t>カイシャメイ</t>
    </rPh>
    <phoneticPr fontId="3"/>
  </si>
  <si>
    <t>１級建設機械施工管理技士</t>
    <rPh sb="1" eb="2">
      <t>キュウ</t>
    </rPh>
    <rPh sb="2" eb="6">
      <t>ケンセツキカイ</t>
    </rPh>
    <rPh sb="6" eb="12">
      <t>セコウカンリギシ</t>
    </rPh>
    <phoneticPr fontId="3"/>
  </si>
  <si>
    <t>事業者ID（建設ｷｬﾘｱｱｯﾌﾟｼｽﾃﾑ）必要な場合</t>
    <rPh sb="0" eb="3">
      <t>ジギョウシャ</t>
    </rPh>
    <rPh sb="6" eb="8">
      <t>ケンセツ</t>
    </rPh>
    <rPh sb="21" eb="23">
      <t>ヒツヨウ</t>
    </rPh>
    <rPh sb="24" eb="26">
      <t>バアイ</t>
    </rPh>
    <phoneticPr fontId="3"/>
  </si>
  <si>
    <t>１級土木施工管理技士</t>
    <rPh sb="1" eb="2">
      <t>キュウ</t>
    </rPh>
    <rPh sb="2" eb="10">
      <t>ドボクセコウカンリギシ</t>
    </rPh>
    <phoneticPr fontId="3"/>
  </si>
  <si>
    <t>波多野組（元請）現場代理人名</t>
    <rPh sb="0" eb="4">
      <t>ハタノグミ</t>
    </rPh>
    <rPh sb="8" eb="10">
      <t>ゲンバ</t>
    </rPh>
    <rPh sb="10" eb="13">
      <t>ダイリニン</t>
    </rPh>
    <rPh sb="13" eb="14">
      <t>メイ</t>
    </rPh>
    <phoneticPr fontId="3"/>
  </si>
  <si>
    <t>主任のみ</t>
    <rPh sb="0" eb="2">
      <t>シュニン</t>
    </rPh>
    <phoneticPr fontId="3"/>
  </si>
  <si>
    <t>2級建設機械施工管理技士</t>
    <rPh sb="1" eb="2">
      <t>キュウ</t>
    </rPh>
    <rPh sb="2" eb="6">
      <t>ケンセツキカイ</t>
    </rPh>
    <rPh sb="6" eb="12">
      <t>セコウカンリギシ</t>
    </rPh>
    <phoneticPr fontId="2"/>
  </si>
  <si>
    <t>波多野組（元請）監理・主任技術者名</t>
    <rPh sb="0" eb="4">
      <t>ハタノグミ</t>
    </rPh>
    <rPh sb="8" eb="10">
      <t>カンリ</t>
    </rPh>
    <rPh sb="11" eb="13">
      <t>シュニン</t>
    </rPh>
    <rPh sb="13" eb="16">
      <t>ギジュツシャ</t>
    </rPh>
    <rPh sb="16" eb="17">
      <t>メイ</t>
    </rPh>
    <phoneticPr fontId="3"/>
  </si>
  <si>
    <t>2級土木施工管理技士</t>
    <rPh sb="1" eb="2">
      <t>キュウ</t>
    </rPh>
    <rPh sb="2" eb="10">
      <t>ドボクセコウカンリギシ</t>
    </rPh>
    <phoneticPr fontId="2"/>
  </si>
  <si>
    <t>波多野組（元請）監理・主任技術者の資格名</t>
    <rPh sb="0" eb="4">
      <t>ハタノグミ</t>
    </rPh>
    <rPh sb="8" eb="10">
      <t>カンリ</t>
    </rPh>
    <rPh sb="11" eb="13">
      <t>シュニン</t>
    </rPh>
    <rPh sb="13" eb="16">
      <t>ギジュツシャ</t>
    </rPh>
    <rPh sb="17" eb="19">
      <t>シカク</t>
    </rPh>
    <rPh sb="19" eb="20">
      <t>メイ</t>
    </rPh>
    <phoneticPr fontId="3"/>
  </si>
  <si>
    <t>大学の指定学科卒業後、3年以上の実務経験</t>
    <rPh sb="0" eb="2">
      <t>ダイガク</t>
    </rPh>
    <rPh sb="3" eb="5">
      <t>シテイ</t>
    </rPh>
    <rPh sb="5" eb="7">
      <t>ガッカ</t>
    </rPh>
    <rPh sb="7" eb="10">
      <t>ソツギョウゴ</t>
    </rPh>
    <rPh sb="12" eb="15">
      <t>ネンイジョウ</t>
    </rPh>
    <rPh sb="16" eb="20">
      <t>ジツムケイケン</t>
    </rPh>
    <phoneticPr fontId="2"/>
  </si>
  <si>
    <t>発注者名</t>
    <rPh sb="0" eb="3">
      <t>ハッチュウシャ</t>
    </rPh>
    <rPh sb="3" eb="4">
      <t>メイ</t>
    </rPh>
    <phoneticPr fontId="3"/>
  </si>
  <si>
    <t>高等専門学校の指定学科卒業後、3年以上の実務経験</t>
    <rPh sb="0" eb="2">
      <t>コウトウ</t>
    </rPh>
    <rPh sb="2" eb="6">
      <t>センモンガッコウ</t>
    </rPh>
    <rPh sb="7" eb="11">
      <t>シテイガッカ</t>
    </rPh>
    <rPh sb="11" eb="14">
      <t>ソツギョウゴ</t>
    </rPh>
    <rPh sb="16" eb="19">
      <t>ネンイジョウ</t>
    </rPh>
    <rPh sb="20" eb="24">
      <t>ジツムケイケン</t>
    </rPh>
    <phoneticPr fontId="2"/>
  </si>
  <si>
    <t>発注者住所</t>
    <rPh sb="0" eb="3">
      <t>ハッチュウシャ</t>
    </rPh>
    <rPh sb="3" eb="5">
      <t>ジュウショ</t>
    </rPh>
    <phoneticPr fontId="3"/>
  </si>
  <si>
    <t>高等学校の指定学科卒業後、5年以上の実務経験</t>
    <rPh sb="0" eb="4">
      <t>コウトウガッコウ</t>
    </rPh>
    <rPh sb="5" eb="7">
      <t>シテイ</t>
    </rPh>
    <rPh sb="7" eb="9">
      <t>ガッカ</t>
    </rPh>
    <rPh sb="9" eb="12">
      <t>ソツギョウゴ</t>
    </rPh>
    <rPh sb="14" eb="17">
      <t>ネンイジョウ</t>
    </rPh>
    <rPh sb="18" eb="22">
      <t>ジツムケイケン</t>
    </rPh>
    <phoneticPr fontId="2"/>
  </si>
  <si>
    <t>契約工期（自）</t>
    <rPh sb="0" eb="2">
      <t>ケイヤク</t>
    </rPh>
    <rPh sb="2" eb="4">
      <t>コウキ</t>
    </rPh>
    <rPh sb="5" eb="6">
      <t>ジ</t>
    </rPh>
    <phoneticPr fontId="3"/>
  </si>
  <si>
    <t>10年以上の実務経験</t>
    <rPh sb="2" eb="5">
      <t>ネンイジョウ</t>
    </rPh>
    <rPh sb="6" eb="10">
      <t>ジツムケイケン</t>
    </rPh>
    <phoneticPr fontId="2"/>
  </si>
  <si>
    <t>請負契約</t>
    <rPh sb="0" eb="2">
      <t>ウケオイ</t>
    </rPh>
    <rPh sb="2" eb="4">
      <t>ケイヤク</t>
    </rPh>
    <phoneticPr fontId="3"/>
  </si>
  <si>
    <t>選択して下さい</t>
    <rPh sb="0" eb="2">
      <t>センタク</t>
    </rPh>
    <rPh sb="4" eb="5">
      <t>クダ</t>
    </rPh>
    <phoneticPr fontId="3"/>
  </si>
  <si>
    <t>契約工期（至）</t>
    <rPh sb="0" eb="2">
      <t>ケイヤク</t>
    </rPh>
    <rPh sb="2" eb="4">
      <t>コウキ</t>
    </rPh>
    <rPh sb="5" eb="6">
      <t>イタル</t>
    </rPh>
    <phoneticPr fontId="3"/>
  </si>
  <si>
    <t>建築</t>
    <rPh sb="0" eb="2">
      <t>ケンチク</t>
    </rPh>
    <phoneticPr fontId="2"/>
  </si>
  <si>
    <t>1級建築施工管理技士</t>
    <rPh sb="1" eb="2">
      <t>キュウ</t>
    </rPh>
    <rPh sb="2" eb="4">
      <t>ケンチク</t>
    </rPh>
    <rPh sb="4" eb="10">
      <t>セコウカンリギシ</t>
    </rPh>
    <phoneticPr fontId="3"/>
  </si>
  <si>
    <t>専任</t>
    <rPh sb="0" eb="2">
      <t>センニン</t>
    </rPh>
    <phoneticPr fontId="3"/>
  </si>
  <si>
    <t>3,500万円以上</t>
    <rPh sb="5" eb="7">
      <t>マンエン</t>
    </rPh>
    <rPh sb="7" eb="9">
      <t>イジョウ</t>
    </rPh>
    <phoneticPr fontId="3"/>
  </si>
  <si>
    <t>契約日</t>
    <rPh sb="0" eb="3">
      <t>ケイヤクビ</t>
    </rPh>
    <phoneticPr fontId="3"/>
  </si>
  <si>
    <t>1級建築士</t>
    <rPh sb="1" eb="2">
      <t>キュウ</t>
    </rPh>
    <rPh sb="2" eb="5">
      <t>ケンチクシ</t>
    </rPh>
    <phoneticPr fontId="3"/>
  </si>
  <si>
    <t>非専任</t>
    <rPh sb="0" eb="1">
      <t>ヒ</t>
    </rPh>
    <rPh sb="1" eb="3">
      <t>センニン</t>
    </rPh>
    <phoneticPr fontId="3"/>
  </si>
  <si>
    <t>3,500万円未満</t>
    <rPh sb="5" eb="7">
      <t>マンエン</t>
    </rPh>
    <rPh sb="7" eb="9">
      <t>ミマン</t>
    </rPh>
    <phoneticPr fontId="3"/>
  </si>
  <si>
    <t>発注者の監督員名</t>
    <rPh sb="0" eb="3">
      <t>ハッチュウシャ</t>
    </rPh>
    <rPh sb="4" eb="7">
      <t>カントクイン</t>
    </rPh>
    <rPh sb="7" eb="8">
      <t>メイ</t>
    </rPh>
    <phoneticPr fontId="3"/>
  </si>
  <si>
    <t>2級建築施工管理技士</t>
    <rPh sb="1" eb="2">
      <t>キュウ</t>
    </rPh>
    <rPh sb="2" eb="4">
      <t>ケンチク</t>
    </rPh>
    <rPh sb="4" eb="10">
      <t>セコウカンリギシ</t>
    </rPh>
    <phoneticPr fontId="3"/>
  </si>
  <si>
    <r>
      <t>監督名</t>
    </r>
    <r>
      <rPr>
        <sz val="8"/>
        <rFont val="ＭＳ Ｐゴシック"/>
        <family val="3"/>
        <charset val="128"/>
      </rPr>
      <t>（下請会社を管理する波多野組担当者）</t>
    </r>
    <rPh sb="0" eb="2">
      <t>カントク</t>
    </rPh>
    <rPh sb="2" eb="3">
      <t>メイ</t>
    </rPh>
    <rPh sb="4" eb="6">
      <t>シタウ</t>
    </rPh>
    <rPh sb="6" eb="8">
      <t>カイシャ</t>
    </rPh>
    <rPh sb="9" eb="11">
      <t>カンリ</t>
    </rPh>
    <rPh sb="13" eb="16">
      <t>ハタノ</t>
    </rPh>
    <rPh sb="16" eb="17">
      <t>グミ</t>
    </rPh>
    <rPh sb="17" eb="19">
      <t>タントウ</t>
    </rPh>
    <rPh sb="19" eb="20">
      <t>シャ</t>
    </rPh>
    <phoneticPr fontId="3"/>
  </si>
  <si>
    <t>2級建築士</t>
    <rPh sb="1" eb="2">
      <t>キュウ</t>
    </rPh>
    <rPh sb="2" eb="5">
      <t>ケンチクシ</t>
    </rPh>
    <phoneticPr fontId="3"/>
  </si>
  <si>
    <t>下請契約</t>
    <rPh sb="0" eb="1">
      <t>シタ</t>
    </rPh>
    <rPh sb="1" eb="2">
      <t>ウケ</t>
    </rPh>
    <rPh sb="2" eb="4">
      <t>ケイヤク</t>
    </rPh>
    <phoneticPr fontId="3"/>
  </si>
  <si>
    <t>発注者からの請負金額(税込み)</t>
    <rPh sb="0" eb="3">
      <t>ハッチュウシャ</t>
    </rPh>
    <rPh sb="6" eb="8">
      <t>ウケオイ</t>
    </rPh>
    <rPh sb="8" eb="10">
      <t>キンガク</t>
    </rPh>
    <phoneticPr fontId="3"/>
  </si>
  <si>
    <t>全ての下請契約の金額合計(税込み)</t>
    <rPh sb="0" eb="1">
      <t>ゼン</t>
    </rPh>
    <rPh sb="3" eb="4">
      <t>シタ</t>
    </rPh>
    <rPh sb="4" eb="5">
      <t>ウケ</t>
    </rPh>
    <rPh sb="5" eb="7">
      <t>ケイヤク</t>
    </rPh>
    <rPh sb="8" eb="10">
      <t>キンガク</t>
    </rPh>
    <rPh sb="10" eb="12">
      <t>ゴウケイ</t>
    </rPh>
    <phoneticPr fontId="3"/>
  </si>
  <si>
    <t>施工場所（住所）</t>
    <rPh sb="0" eb="2">
      <t>セコウ</t>
    </rPh>
    <rPh sb="2" eb="4">
      <t>バショ</t>
    </rPh>
    <rPh sb="5" eb="7">
      <t>ジュウショ</t>
    </rPh>
    <phoneticPr fontId="3"/>
  </si>
  <si>
    <r>
      <t>波多野（元請）監理技術者</t>
    </r>
    <r>
      <rPr>
        <b/>
        <sz val="10"/>
        <color rgb="FFFF0000"/>
        <rFont val="ＭＳ Ｐゴシック"/>
        <family val="3"/>
        <charset val="128"/>
      </rPr>
      <t>補佐</t>
    </r>
    <r>
      <rPr>
        <sz val="10"/>
        <rFont val="ＭＳ Ｐゴシック"/>
        <family val="3"/>
        <charset val="128"/>
      </rPr>
      <t>名（代務者）</t>
    </r>
    <rPh sb="0" eb="3">
      <t>ハタノ</t>
    </rPh>
    <rPh sb="7" eb="9">
      <t>カンリ</t>
    </rPh>
    <rPh sb="9" eb="12">
      <t>ギジュツシャ</t>
    </rPh>
    <rPh sb="10" eb="11">
      <t>シュギ</t>
    </rPh>
    <rPh sb="12" eb="14">
      <t>ホサ</t>
    </rPh>
    <rPh sb="14" eb="15">
      <t>メイ</t>
    </rPh>
    <rPh sb="16" eb="19">
      <t>ダイムシャ</t>
    </rPh>
    <phoneticPr fontId="3"/>
  </si>
  <si>
    <t>建退共事務受託様式第6号</t>
    <rPh sb="0" eb="3">
      <t>ケンタイキョウ</t>
    </rPh>
    <rPh sb="3" eb="5">
      <t>ジム</t>
    </rPh>
    <rPh sb="5" eb="7">
      <t>ジュタク</t>
    </rPh>
    <rPh sb="7" eb="9">
      <t>ヨウシキ</t>
    </rPh>
    <rPh sb="9" eb="10">
      <t>ダイ</t>
    </rPh>
    <rPh sb="11" eb="12">
      <t>ゴウ</t>
    </rPh>
    <phoneticPr fontId="44"/>
  </si>
  <si>
    <t>年</t>
    <rPh sb="0" eb="1">
      <t>ネン</t>
    </rPh>
    <phoneticPr fontId="44"/>
  </si>
  <si>
    <t>月</t>
    <rPh sb="0" eb="1">
      <t>ゲツ</t>
    </rPh>
    <phoneticPr fontId="44"/>
  </si>
  <si>
    <t>日</t>
    <rPh sb="0" eb="1">
      <t>ニチ</t>
    </rPh>
    <phoneticPr fontId="44"/>
  </si>
  <si>
    <t>（元請事業者）</t>
    <phoneticPr fontId="44"/>
  </si>
  <si>
    <t>様</t>
    <rPh sb="0" eb="1">
      <t>サマ</t>
    </rPh>
    <phoneticPr fontId="44"/>
  </si>
  <si>
    <t>下請業者</t>
    <rPh sb="0" eb="2">
      <t>シタウケ</t>
    </rPh>
    <rPh sb="2" eb="4">
      <t>ギョウシャ</t>
    </rPh>
    <phoneticPr fontId="44"/>
  </si>
  <si>
    <t>建設業退職金共済制度加入労働者数報告書</t>
    <rPh sb="0" eb="2">
      <t>ケンセツ</t>
    </rPh>
    <rPh sb="2" eb="3">
      <t>ギョウ</t>
    </rPh>
    <rPh sb="3" eb="6">
      <t>タイショクキン</t>
    </rPh>
    <rPh sb="6" eb="8">
      <t>キョウサイ</t>
    </rPh>
    <rPh sb="8" eb="10">
      <t>セイド</t>
    </rPh>
    <rPh sb="10" eb="15">
      <t>カニュウロウドウシャ</t>
    </rPh>
    <rPh sb="15" eb="16">
      <t>スウ</t>
    </rPh>
    <rPh sb="16" eb="19">
      <t>ホウコクショ</t>
    </rPh>
    <phoneticPr fontId="44"/>
  </si>
  <si>
    <t>〔工事番号および工事名：　　　　　　　　　　　　　　　　　　　　　　　　　　　　　　　　　　　　　　　　　　　　　　　　　　　　　　　　　　　　　</t>
    <phoneticPr fontId="44"/>
  </si>
  <si>
    <t>〕</t>
    <phoneticPr fontId="44"/>
  </si>
  <si>
    <t>いずれか該当する□にレ点をつけてください。</t>
    <phoneticPr fontId="44"/>
  </si>
  <si>
    <t>　１．建退共制度に加入している</t>
    <phoneticPr fontId="44"/>
  </si>
  <si>
    <t xml:space="preserve">  ２．建退共制度に加入していない　（就労予定労働者数</t>
    <phoneticPr fontId="44"/>
  </si>
  <si>
    <t>人</t>
    <rPh sb="0" eb="1">
      <t>ニン</t>
    </rPh>
    <phoneticPr fontId="44"/>
  </si>
  <si>
    <t>）</t>
    <phoneticPr fontId="44"/>
  </si>
  <si>
    <t>以下のとおり、建退共制度の対象労働者数等を報告します。</t>
    <phoneticPr fontId="44"/>
  </si>
  <si>
    <r>
      <t>※</t>
    </r>
    <r>
      <rPr>
        <sz val="11"/>
        <color theme="1"/>
        <rFont val="ＭＳ Ｐゴシック"/>
        <family val="3"/>
        <charset val="128"/>
      </rPr>
      <t>「</t>
    </r>
    <r>
      <rPr>
        <sz val="12"/>
        <color theme="1"/>
        <rFont val="ＭＳ Ｐゴシック"/>
        <family val="3"/>
        <charset val="128"/>
      </rPr>
      <t>□</t>
    </r>
    <r>
      <rPr>
        <sz val="11"/>
        <color theme="1"/>
        <rFont val="ＭＳ Ｐゴシック"/>
        <family val="3"/>
        <charset val="128"/>
      </rPr>
      <t>　２．建退共制度に加入していない」に該当した場合は、「共済契約者番号」は「－」、「うち、被共済者数②」は「０人」とし、これ以外の項目は記載してください。</t>
    </r>
    <phoneticPr fontId="44"/>
  </si>
  <si>
    <t>（単位：人）</t>
    <phoneticPr fontId="44"/>
  </si>
  <si>
    <t>共済契約者番号</t>
    <rPh sb="0" eb="2">
      <t>キョウサイ</t>
    </rPh>
    <rPh sb="2" eb="5">
      <t>ケイヤクシャ</t>
    </rPh>
    <rPh sb="5" eb="7">
      <t>バンゴウ</t>
    </rPh>
    <phoneticPr fontId="44"/>
  </si>
  <si>
    <t>事務所名</t>
    <rPh sb="0" eb="2">
      <t>ジム</t>
    </rPh>
    <rPh sb="2" eb="3">
      <t>ショ</t>
    </rPh>
    <rPh sb="3" eb="4">
      <t>メイ</t>
    </rPh>
    <phoneticPr fontId="44"/>
  </si>
  <si>
    <t>就労予定労働者数①</t>
    <phoneticPr fontId="44"/>
  </si>
  <si>
    <t>うち、被共済者数②</t>
    <phoneticPr fontId="44"/>
  </si>
  <si>
    <t>被共済者以外（①―②）</t>
    <phoneticPr fontId="44"/>
  </si>
  <si>
    <t>（被共済者以外（①―②）の内訳）</t>
    <phoneticPr fontId="44"/>
  </si>
  <si>
    <t xml:space="preserve">企業の役員
</t>
    <rPh sb="0" eb="2">
      <t>キギョウ</t>
    </rPh>
    <rPh sb="3" eb="5">
      <t>ヤクイン</t>
    </rPh>
    <phoneticPr fontId="44"/>
  </si>
  <si>
    <t>中退共、商工会など他
の退職金制度に加入</t>
    <rPh sb="0" eb="3">
      <t>チュウタイキョウ</t>
    </rPh>
    <rPh sb="4" eb="7">
      <t>ショウコウカイ</t>
    </rPh>
    <rPh sb="9" eb="10">
      <t>ホカ</t>
    </rPh>
    <rPh sb="12" eb="15">
      <t>タイショクキン</t>
    </rPh>
    <rPh sb="15" eb="17">
      <t>セイド</t>
    </rPh>
    <rPh sb="18" eb="20">
      <t>カニュウ</t>
    </rPh>
    <phoneticPr fontId="44"/>
  </si>
  <si>
    <t>自社の退職金制度のみ
を適用</t>
    <rPh sb="0" eb="2">
      <t>ジシャ</t>
    </rPh>
    <rPh sb="3" eb="6">
      <t>タイショクキン</t>
    </rPh>
    <rPh sb="6" eb="8">
      <t>セイド</t>
    </rPh>
    <rPh sb="12" eb="14">
      <t>テキヨウ</t>
    </rPh>
    <phoneticPr fontId="44"/>
  </si>
  <si>
    <t>その他
（具体的に）</t>
    <rPh sb="2" eb="3">
      <t>ホカ</t>
    </rPh>
    <rPh sb="5" eb="8">
      <t>グタイテキ</t>
    </rPh>
    <phoneticPr fontId="44"/>
  </si>
  <si>
    <t>注１）  自社の退職金制度と建退共制度を両方適用している場合は、被共済者に該当しますので、「うち、被共済者数②」にその人数を記載してください。</t>
    <phoneticPr fontId="44"/>
  </si>
  <si>
    <t>注２）  「中退共、商工会など他の退職金制度に加入」の場合は、加入証明書や契約書の写しなど、加入していることが分かる資料をつけてください。</t>
    <phoneticPr fontId="44"/>
  </si>
  <si>
    <t>注３）  「自社の退職金制度のみを適用」の場合は、就業規則、退職金規程の写しなど、適用していることが分かる資料をつけてください。</t>
    <phoneticPr fontId="44"/>
  </si>
  <si>
    <t>注４）  工事種別、工法等により「就労予定労働者数①」が著しく少ない場合は、その理由の分かる資料をつけてください。</t>
    <phoneticPr fontId="44"/>
  </si>
  <si>
    <t>73-00074</t>
    <phoneticPr fontId="2"/>
  </si>
  <si>
    <t>波多野組が元請の場合の入力欄</t>
    <rPh sb="0" eb="4">
      <t>ハタノグミ</t>
    </rPh>
    <rPh sb="5" eb="7">
      <t>モトウケ</t>
    </rPh>
    <rPh sb="8" eb="10">
      <t>バアイ</t>
    </rPh>
    <rPh sb="11" eb="13">
      <t>ニュウリョク</t>
    </rPh>
    <rPh sb="13" eb="14">
      <t>ラン</t>
    </rPh>
    <phoneticPr fontId="3"/>
  </si>
  <si>
    <t>レ</t>
  </si>
  <si>
    <t>いつ</t>
    <phoneticPr fontId="2"/>
  </si>
  <si>
    <t>なにを</t>
    <phoneticPr fontId="2"/>
  </si>
  <si>
    <t>だれが</t>
    <phoneticPr fontId="2"/>
  </si>
  <si>
    <t>どのように</t>
    <phoneticPr fontId="2"/>
  </si>
  <si>
    <t>契約締結時</t>
    <rPh sb="0" eb="2">
      <t>ケイヤク</t>
    </rPh>
    <rPh sb="2" eb="3">
      <t>シ</t>
    </rPh>
    <rPh sb="3" eb="4">
      <t>ケツ</t>
    </rPh>
    <rPh sb="4" eb="5">
      <t>ジ</t>
    </rPh>
    <phoneticPr fontId="2"/>
  </si>
  <si>
    <t>口頭または書面（メール）</t>
    <rPh sb="0" eb="2">
      <t>コウトウ</t>
    </rPh>
    <rPh sb="5" eb="7">
      <t>ショメン</t>
    </rPh>
    <phoneticPr fontId="2"/>
  </si>
  <si>
    <t>※「辞退届」は不可</t>
    <rPh sb="2" eb="4">
      <t>ジタイ</t>
    </rPh>
    <rPh sb="4" eb="5">
      <t>トドケ</t>
    </rPh>
    <rPh sb="7" eb="9">
      <t>フカ</t>
    </rPh>
    <phoneticPr fontId="2"/>
  </si>
  <si>
    <t>営業部</t>
    <rPh sb="0" eb="3">
      <t>エイギョウブ</t>
    </rPh>
    <phoneticPr fontId="2"/>
  </si>
  <si>
    <t>発注者の指示通りまたは「掛金納付の考え方について」より算出する</t>
    <rPh sb="0" eb="3">
      <t>ハッチュウシャ</t>
    </rPh>
    <rPh sb="4" eb="7">
      <t>シジドオ</t>
    </rPh>
    <rPh sb="12" eb="14">
      <t>カケキン</t>
    </rPh>
    <rPh sb="14" eb="16">
      <t>ノウフ</t>
    </rPh>
    <rPh sb="17" eb="18">
      <t>カンガ</t>
    </rPh>
    <rPh sb="19" eb="20">
      <t>カタ</t>
    </rPh>
    <rPh sb="27" eb="29">
      <t>サンシュツ</t>
    </rPh>
    <phoneticPr fontId="2"/>
  </si>
  <si>
    <t>共済証紙購入額の算定し、支払調書を記入し、総務部へ提出</t>
    <rPh sb="0" eb="4">
      <t>キョウサイショウシ</t>
    </rPh>
    <rPh sb="4" eb="7">
      <t>コウニュウガク</t>
    </rPh>
    <rPh sb="8" eb="10">
      <t>サンテイ</t>
    </rPh>
    <rPh sb="12" eb="16">
      <t>シハライチョウショ</t>
    </rPh>
    <rPh sb="17" eb="19">
      <t>キニュウ</t>
    </rPh>
    <rPh sb="21" eb="24">
      <t>ソウムブ</t>
    </rPh>
    <rPh sb="25" eb="27">
      <t>テイシュツ</t>
    </rPh>
    <phoneticPr fontId="2"/>
  </si>
  <si>
    <t>↓</t>
    <phoneticPr fontId="2"/>
  </si>
  <si>
    <t>総務部</t>
    <rPh sb="0" eb="3">
      <t>ソウムブ</t>
    </rPh>
    <phoneticPr fontId="2"/>
  </si>
  <si>
    <t>支払調書をもとに、共済証紙を金融機関より購入</t>
    <rPh sb="0" eb="4">
      <t>シハライチョウショ</t>
    </rPh>
    <rPh sb="9" eb="13">
      <t>キョウサイショウシ</t>
    </rPh>
    <rPh sb="14" eb="18">
      <t>キンユウキカン</t>
    </rPh>
    <rPh sb="20" eb="22">
      <t>コウニュウ</t>
    </rPh>
    <phoneticPr fontId="2"/>
  </si>
  <si>
    <t>金融機関</t>
    <rPh sb="0" eb="2">
      <t>キンユウ</t>
    </rPh>
    <rPh sb="2" eb="4">
      <t>キカン</t>
    </rPh>
    <phoneticPr fontId="2"/>
  </si>
  <si>
    <t>掛金収納書を発行</t>
    <rPh sb="0" eb="2">
      <t>カケキン</t>
    </rPh>
    <rPh sb="2" eb="5">
      <t>シュウノウショ</t>
    </rPh>
    <rPh sb="6" eb="8">
      <t>ハッコウ</t>
    </rPh>
    <phoneticPr fontId="2"/>
  </si>
  <si>
    <t>掛金収納書を受け取り、「掛金収納書提出用台紙（様式第033号）」を作成</t>
    <rPh sb="0" eb="2">
      <t>カケキン</t>
    </rPh>
    <rPh sb="2" eb="5">
      <t>シュウノウショ</t>
    </rPh>
    <rPh sb="6" eb="7">
      <t>ウ</t>
    </rPh>
    <rPh sb="8" eb="9">
      <t>ト</t>
    </rPh>
    <rPh sb="12" eb="14">
      <t>カケキン</t>
    </rPh>
    <rPh sb="14" eb="17">
      <t>シュウノウショ</t>
    </rPh>
    <rPh sb="17" eb="20">
      <t>テイシュツヨウ</t>
    </rPh>
    <rPh sb="20" eb="22">
      <t>ダイシ</t>
    </rPh>
    <rPh sb="23" eb="25">
      <t>ヨウシキ</t>
    </rPh>
    <rPh sb="25" eb="26">
      <t>ダイ</t>
    </rPh>
    <rPh sb="29" eb="30">
      <t>ゴウ</t>
    </rPh>
    <rPh sb="33" eb="35">
      <t>サクセイ</t>
    </rPh>
    <phoneticPr fontId="2"/>
  </si>
  <si>
    <t>工事担当者</t>
    <rPh sb="0" eb="2">
      <t>コウジ</t>
    </rPh>
    <rPh sb="2" eb="5">
      <t>タントウシャ</t>
    </rPh>
    <phoneticPr fontId="2"/>
  </si>
  <si>
    <t>工事担当部署</t>
    <rPh sb="0" eb="2">
      <t>コウジ</t>
    </rPh>
    <rPh sb="2" eb="4">
      <t>タントウ</t>
    </rPh>
    <rPh sb="4" eb="6">
      <t>ブショ</t>
    </rPh>
    <phoneticPr fontId="2"/>
  </si>
  <si>
    <t>①共済証紙購入</t>
    <rPh sb="1" eb="5">
      <t>キョウサイショウシ</t>
    </rPh>
    <rPh sb="5" eb="7">
      <t>コウニュウ</t>
    </rPh>
    <phoneticPr fontId="2"/>
  </si>
  <si>
    <t>下記の事項の発生時、工事別共済証紙受払簿（様式032号）を作成</t>
    <rPh sb="0" eb="2">
      <t>カキ</t>
    </rPh>
    <rPh sb="3" eb="5">
      <t>ジコウ</t>
    </rPh>
    <rPh sb="6" eb="9">
      <t>ハッセイジ</t>
    </rPh>
    <rPh sb="10" eb="13">
      <t>コウジベツ</t>
    </rPh>
    <rPh sb="13" eb="15">
      <t>キョウサイ</t>
    </rPh>
    <rPh sb="15" eb="17">
      <t>ショウシ</t>
    </rPh>
    <rPh sb="17" eb="20">
      <t>ウケハライボ</t>
    </rPh>
    <rPh sb="21" eb="23">
      <t>ヨウシキ</t>
    </rPh>
    <rPh sb="26" eb="27">
      <t>ゴウ</t>
    </rPh>
    <rPh sb="29" eb="31">
      <t>サクセイ</t>
    </rPh>
    <phoneticPr fontId="2"/>
  </si>
  <si>
    <t>②自社雇用の労働者の共済手帳に添付</t>
    <rPh sb="1" eb="3">
      <t>ジシャ</t>
    </rPh>
    <rPh sb="3" eb="5">
      <t>コヨウ</t>
    </rPh>
    <rPh sb="6" eb="9">
      <t>ロウドウシャ</t>
    </rPh>
    <rPh sb="10" eb="12">
      <t>キョウサイ</t>
    </rPh>
    <rPh sb="12" eb="14">
      <t>テチョウ</t>
    </rPh>
    <rPh sb="15" eb="17">
      <t>テンプ</t>
    </rPh>
    <phoneticPr fontId="2"/>
  </si>
  <si>
    <t>③下請業者への現物交付</t>
    <rPh sb="1" eb="3">
      <t>シタウケ</t>
    </rPh>
    <rPh sb="3" eb="5">
      <t>ギョウシャ</t>
    </rPh>
    <rPh sb="7" eb="9">
      <t>ゲンブツ</t>
    </rPh>
    <rPh sb="9" eb="11">
      <t>コウフ</t>
    </rPh>
    <phoneticPr fontId="2"/>
  </si>
  <si>
    <t>工事施工中</t>
    <rPh sb="0" eb="2">
      <t>コウジ</t>
    </rPh>
    <rPh sb="2" eb="5">
      <t>セコウチュウ</t>
    </rPh>
    <phoneticPr fontId="2"/>
  </si>
  <si>
    <t>工事担当者</t>
    <rPh sb="0" eb="5">
      <t>コウジタントウシャ</t>
    </rPh>
    <phoneticPr fontId="2"/>
  </si>
  <si>
    <t>※数か月分まとめて請求させるのは不可</t>
    <rPh sb="1" eb="2">
      <t>スウ</t>
    </rPh>
    <rPh sb="3" eb="5">
      <t>ゲツブン</t>
    </rPh>
    <rPh sb="9" eb="11">
      <t>セイキュウ</t>
    </rPh>
    <rPh sb="16" eb="18">
      <t>フカ</t>
    </rPh>
    <phoneticPr fontId="2"/>
  </si>
  <si>
    <t>郵送または工事担当者から下請業者へ手渡し</t>
    <rPh sb="0" eb="2">
      <t>ユウソウ</t>
    </rPh>
    <rPh sb="5" eb="7">
      <t>コウジ</t>
    </rPh>
    <rPh sb="7" eb="10">
      <t>タントウシャ</t>
    </rPh>
    <rPh sb="12" eb="16">
      <t>シタウケギョウシャ</t>
    </rPh>
    <rPh sb="17" eb="19">
      <t>テワタ</t>
    </rPh>
    <phoneticPr fontId="2"/>
  </si>
  <si>
    <t>工事完成時</t>
    <rPh sb="0" eb="2">
      <t>コウジ</t>
    </rPh>
    <rPh sb="2" eb="5">
      <t>カンセイジ</t>
    </rPh>
    <phoneticPr fontId="2"/>
  </si>
  <si>
    <t>掛金納付状況の確認</t>
    <rPh sb="0" eb="2">
      <t>カケキン</t>
    </rPh>
    <rPh sb="2" eb="4">
      <t>ノウフ</t>
    </rPh>
    <rPh sb="4" eb="6">
      <t>ジョウキョウ</t>
    </rPh>
    <rPh sb="7" eb="9">
      <t>カクニン</t>
    </rPh>
    <phoneticPr fontId="2"/>
  </si>
  <si>
    <t>①掛金納付日数と共催証紙を比較し概ね齟齬がないこと</t>
    <rPh sb="1" eb="3">
      <t>カケキン</t>
    </rPh>
    <rPh sb="3" eb="5">
      <t>ノウフ</t>
    </rPh>
    <rPh sb="5" eb="7">
      <t>ニッスウ</t>
    </rPh>
    <rPh sb="8" eb="10">
      <t>キョウサイ</t>
    </rPh>
    <rPh sb="10" eb="12">
      <t>ショウシ</t>
    </rPh>
    <rPh sb="13" eb="15">
      <t>ヒカク</t>
    </rPh>
    <rPh sb="16" eb="17">
      <t>オオム</t>
    </rPh>
    <rPh sb="18" eb="20">
      <t>ソゴ</t>
    </rPh>
    <phoneticPr fontId="2"/>
  </si>
  <si>
    <t>②就労状況報告書等の保存</t>
    <rPh sb="1" eb="5">
      <t>シュウロウジョウキョウ</t>
    </rPh>
    <rPh sb="5" eb="8">
      <t>ホウコクショ</t>
    </rPh>
    <rPh sb="8" eb="9">
      <t>トウ</t>
    </rPh>
    <rPh sb="10" eb="12">
      <t>ホゾン</t>
    </rPh>
    <phoneticPr fontId="2"/>
  </si>
  <si>
    <t>掛金充当実績総括表、就労状況報告書（自社分及び下請業者からの提出分）、工事別共済証紙受払簿を工事書類をしてまとめ保管する</t>
    <rPh sb="0" eb="2">
      <t>カケキン</t>
    </rPh>
    <rPh sb="2" eb="4">
      <t>ジュウトウ</t>
    </rPh>
    <rPh sb="4" eb="6">
      <t>ジッセキ</t>
    </rPh>
    <rPh sb="6" eb="9">
      <t>ソウカツヒョウ</t>
    </rPh>
    <rPh sb="10" eb="17">
      <t>シュウロウジョウキョウホウコクショ</t>
    </rPh>
    <rPh sb="18" eb="20">
      <t>ジシャ</t>
    </rPh>
    <rPh sb="20" eb="21">
      <t>ブン</t>
    </rPh>
    <rPh sb="21" eb="22">
      <t>オヨ</t>
    </rPh>
    <rPh sb="23" eb="27">
      <t>シタウケギョウシャ</t>
    </rPh>
    <rPh sb="30" eb="33">
      <t>テイシュツブン</t>
    </rPh>
    <rPh sb="35" eb="37">
      <t>コウジ</t>
    </rPh>
    <rPh sb="37" eb="38">
      <t>ベツ</t>
    </rPh>
    <rPh sb="38" eb="42">
      <t>キョウサイショウシ</t>
    </rPh>
    <rPh sb="42" eb="45">
      <t>ウケハライボ</t>
    </rPh>
    <rPh sb="46" eb="48">
      <t>コウジ</t>
    </rPh>
    <rPh sb="48" eb="50">
      <t>ショルイ</t>
    </rPh>
    <rPh sb="56" eb="58">
      <t>ホカン</t>
    </rPh>
    <phoneticPr fontId="2"/>
  </si>
  <si>
    <t>③下請業者への指導</t>
    <rPh sb="1" eb="3">
      <t>シタウケ</t>
    </rPh>
    <rPh sb="3" eb="5">
      <t>ギョウシャ</t>
    </rPh>
    <rPh sb="7" eb="9">
      <t>シドウ</t>
    </rPh>
    <phoneticPr fontId="2"/>
  </si>
  <si>
    <t>下請業者から提出された各「就労状況報告書」・自社作成の「工事別共済証紙受払簿」等により対象労働者数・延べ就労日数・建退共の掛金納付日数等をとりまとめ、発注者へ提示</t>
    <rPh sb="0" eb="4">
      <t>シタウケギョウシャ</t>
    </rPh>
    <rPh sb="6" eb="8">
      <t>テイシュツ</t>
    </rPh>
    <rPh sb="11" eb="12">
      <t>カク</t>
    </rPh>
    <rPh sb="13" eb="20">
      <t>シュウロウジョウキョウホウコクショ</t>
    </rPh>
    <rPh sb="22" eb="24">
      <t>ジシャ</t>
    </rPh>
    <rPh sb="24" eb="26">
      <t>サクセイ</t>
    </rPh>
    <rPh sb="28" eb="31">
      <t>コウジベツ</t>
    </rPh>
    <rPh sb="31" eb="38">
      <t>キョウサイショウシウケハライボ</t>
    </rPh>
    <rPh sb="39" eb="40">
      <t>トウ</t>
    </rPh>
    <rPh sb="43" eb="45">
      <t>タイショウ</t>
    </rPh>
    <rPh sb="45" eb="49">
      <t>ロウドウシャスウ</t>
    </rPh>
    <rPh sb="50" eb="51">
      <t>ノ</t>
    </rPh>
    <rPh sb="52" eb="54">
      <t>シュウロウ</t>
    </rPh>
    <rPh sb="54" eb="56">
      <t>ニッスウ</t>
    </rPh>
    <rPh sb="57" eb="60">
      <t>ケンタイキョウ</t>
    </rPh>
    <rPh sb="61" eb="63">
      <t>カケキン</t>
    </rPh>
    <rPh sb="63" eb="65">
      <t>ノウフ</t>
    </rPh>
    <rPh sb="65" eb="67">
      <t>ニッスウ</t>
    </rPh>
    <rPh sb="67" eb="68">
      <t>トウ</t>
    </rPh>
    <rPh sb="75" eb="78">
      <t>ハッチュウシャ</t>
    </rPh>
    <rPh sb="79" eb="81">
      <t>テイジ</t>
    </rPh>
    <phoneticPr fontId="2"/>
  </si>
  <si>
    <r>
      <t>作成された「掛金収納書提出用台紙」を、</t>
    </r>
    <r>
      <rPr>
        <sz val="10"/>
        <color rgb="FFFF0000"/>
        <rFont val="ＭＳ Ｐ明朝"/>
        <family val="1"/>
        <charset val="128"/>
      </rPr>
      <t>発注者へ契約締結から1ヶ月以内に提出</t>
    </r>
    <rPh sb="0" eb="2">
      <t>サクセイ</t>
    </rPh>
    <rPh sb="6" eb="8">
      <t>カケキン</t>
    </rPh>
    <rPh sb="8" eb="11">
      <t>シュウノウショ</t>
    </rPh>
    <rPh sb="11" eb="14">
      <t>テイシュツヨウ</t>
    </rPh>
    <rPh sb="14" eb="16">
      <t>ダイシ</t>
    </rPh>
    <rPh sb="19" eb="22">
      <t>ハッチュウシャ</t>
    </rPh>
    <rPh sb="23" eb="27">
      <t>ケイヤクテイケツ</t>
    </rPh>
    <rPh sb="31" eb="32">
      <t>ゲツ</t>
    </rPh>
    <rPh sb="32" eb="34">
      <t>イナイ</t>
    </rPh>
    <rPh sb="35" eb="37">
      <t>テイシュツ</t>
    </rPh>
    <phoneticPr fontId="2"/>
  </si>
  <si>
    <r>
      <t>「被共済者就労状況報告書（様式2号）」をもとに、共済証紙を</t>
    </r>
    <r>
      <rPr>
        <b/>
        <sz val="10"/>
        <color rgb="FFFF0000"/>
        <rFont val="ＭＳ Ｐ明朝"/>
        <family val="1"/>
        <charset val="128"/>
      </rPr>
      <t>速やかに</t>
    </r>
    <r>
      <rPr>
        <sz val="10"/>
        <color theme="1"/>
        <rFont val="ＭＳ Ｐ明朝"/>
        <family val="1"/>
        <charset val="128"/>
      </rPr>
      <t>下請業者に現物交付する</t>
    </r>
    <rPh sb="1" eb="12">
      <t>ヒキョウサイシャシュウロウジョウキョウホウコクショ</t>
    </rPh>
    <rPh sb="13" eb="15">
      <t>ヨウシキ</t>
    </rPh>
    <rPh sb="16" eb="17">
      <t>ゴウ</t>
    </rPh>
    <rPh sb="24" eb="28">
      <t>キョウサイショウシ</t>
    </rPh>
    <rPh sb="29" eb="30">
      <t>スミ</t>
    </rPh>
    <rPh sb="33" eb="35">
      <t>シタウ</t>
    </rPh>
    <rPh sb="35" eb="37">
      <t>ギョウシャ</t>
    </rPh>
    <rPh sb="38" eb="40">
      <t>ゲンブツ</t>
    </rPh>
    <rPh sb="40" eb="42">
      <t>コウフ</t>
    </rPh>
    <phoneticPr fontId="2"/>
  </si>
  <si>
    <r>
      <t>発注者へ</t>
    </r>
    <r>
      <rPr>
        <b/>
        <sz val="10"/>
        <color theme="1"/>
        <rFont val="ＭＳ Ｐ明朝"/>
        <family val="1"/>
        <charset val="128"/>
      </rPr>
      <t>「掛金充当実績総括表」</t>
    </r>
    <r>
      <rPr>
        <sz val="10"/>
        <color theme="1"/>
        <rFont val="ＭＳ Ｐ明朝"/>
        <family val="1"/>
        <charset val="128"/>
      </rPr>
      <t>を提出</t>
    </r>
    <rPh sb="0" eb="3">
      <t>ハッチュウシャ</t>
    </rPh>
    <rPh sb="5" eb="7">
      <t>カケキン</t>
    </rPh>
    <rPh sb="7" eb="9">
      <t>ジュウトウ</t>
    </rPh>
    <rPh sb="9" eb="14">
      <t>ジッセキソウカツヒョウ</t>
    </rPh>
    <rPh sb="16" eb="18">
      <t>テイシュツ</t>
    </rPh>
    <phoneticPr fontId="2"/>
  </si>
  <si>
    <r>
      <t>一次下請業者に、二次以降の下請業者分を含めた
対象労働者の就労状況を</t>
    </r>
    <r>
      <rPr>
        <b/>
        <sz val="10"/>
        <color rgb="FFFF0000"/>
        <rFont val="ＭＳ Ｐ明朝"/>
        <family val="1"/>
        <charset val="128"/>
      </rPr>
      <t>毎月</t>
    </r>
    <r>
      <rPr>
        <sz val="10"/>
        <color theme="1"/>
        <rFont val="ＭＳ Ｐ明朝"/>
        <family val="1"/>
        <charset val="128"/>
      </rPr>
      <t>報告させる</t>
    </r>
    <rPh sb="0" eb="2">
      <t>イチジ</t>
    </rPh>
    <rPh sb="2" eb="4">
      <t>シタウケ</t>
    </rPh>
    <rPh sb="4" eb="6">
      <t>ギョウシャ</t>
    </rPh>
    <rPh sb="8" eb="10">
      <t>ニジ</t>
    </rPh>
    <rPh sb="10" eb="12">
      <t>イコウ</t>
    </rPh>
    <rPh sb="13" eb="15">
      <t>シタウケ</t>
    </rPh>
    <rPh sb="15" eb="17">
      <t>ギョウシャ</t>
    </rPh>
    <rPh sb="17" eb="18">
      <t>ブン</t>
    </rPh>
    <rPh sb="19" eb="20">
      <t>フク</t>
    </rPh>
    <rPh sb="23" eb="25">
      <t>タイショウ</t>
    </rPh>
    <rPh sb="25" eb="28">
      <t>ロウドウシャ</t>
    </rPh>
    <rPh sb="29" eb="31">
      <t>シュウロウ</t>
    </rPh>
    <rPh sb="31" eb="33">
      <t>ジョウキョウ</t>
    </rPh>
    <rPh sb="34" eb="36">
      <t>マイツキ</t>
    </rPh>
    <rPh sb="36" eb="38">
      <t>ホウコク</t>
    </rPh>
    <phoneticPr fontId="2"/>
  </si>
  <si>
    <r>
      <t xml:space="preserve">一次下請業者が提出した「被共済者就労状況報告書（様式2号）」の
</t>
    </r>
    <r>
      <rPr>
        <b/>
        <sz val="10"/>
        <color rgb="FFFF0000"/>
        <rFont val="ＭＳ Ｐ明朝"/>
        <family val="1"/>
        <charset val="128"/>
      </rPr>
      <t>原本</t>
    </r>
    <r>
      <rPr>
        <sz val="10"/>
        <color theme="1"/>
        <rFont val="ＭＳ Ｐ明朝"/>
        <family val="1"/>
        <charset val="128"/>
      </rPr>
      <t>を総務部へ提出</t>
    </r>
    <rPh sb="0" eb="2">
      <t>イチジ</t>
    </rPh>
    <rPh sb="2" eb="4">
      <t>シタウケ</t>
    </rPh>
    <rPh sb="4" eb="6">
      <t>ギョウシャ</t>
    </rPh>
    <rPh sb="7" eb="9">
      <t>テイシュツ</t>
    </rPh>
    <rPh sb="12" eb="16">
      <t>ヒキョウサイシャ</t>
    </rPh>
    <rPh sb="16" eb="18">
      <t>シュウロウ</t>
    </rPh>
    <rPh sb="18" eb="20">
      <t>ジョウキョウ</t>
    </rPh>
    <rPh sb="20" eb="23">
      <t>ホウコクショ</t>
    </rPh>
    <rPh sb="24" eb="26">
      <t>ヨウシキ</t>
    </rPh>
    <rPh sb="27" eb="28">
      <t>ゴウ</t>
    </rPh>
    <rPh sb="32" eb="34">
      <t>ゲンホン</t>
    </rPh>
    <rPh sb="35" eb="38">
      <t>ソウムブ</t>
    </rPh>
    <rPh sb="39" eb="41">
      <t>テイシュツ</t>
    </rPh>
    <phoneticPr fontId="2"/>
  </si>
  <si>
    <t>日別報告様式（様式5号）・月別報告様式（様式4号）被共済者就労状況報告書（様式2号）を書面にて提出してもらう</t>
    <rPh sb="0" eb="2">
      <t>ニチベツ</t>
    </rPh>
    <rPh sb="2" eb="4">
      <t>ホウコク</t>
    </rPh>
    <rPh sb="4" eb="6">
      <t>ヨウシキ</t>
    </rPh>
    <rPh sb="7" eb="9">
      <t>ヨウシキ</t>
    </rPh>
    <rPh sb="10" eb="11">
      <t>ゴウ</t>
    </rPh>
    <rPh sb="13" eb="15">
      <t>ツキベツ</t>
    </rPh>
    <rPh sb="15" eb="17">
      <t>ホウコク</t>
    </rPh>
    <rPh sb="17" eb="19">
      <t>ヨウシキ</t>
    </rPh>
    <rPh sb="20" eb="22">
      <t>ヨウシキ</t>
    </rPh>
    <rPh sb="23" eb="24">
      <t>ゴウ</t>
    </rPh>
    <rPh sb="25" eb="26">
      <t>ヒ</t>
    </rPh>
    <rPh sb="26" eb="29">
      <t>キョウサイシャ</t>
    </rPh>
    <rPh sb="29" eb="31">
      <t>シュウロウ</t>
    </rPh>
    <rPh sb="31" eb="33">
      <t>ジョウキョウ</t>
    </rPh>
    <rPh sb="33" eb="36">
      <t>ホウコクショ</t>
    </rPh>
    <rPh sb="37" eb="39">
      <t>ヨウシキ</t>
    </rPh>
    <rPh sb="40" eb="41">
      <t>ゴウ</t>
    </rPh>
    <rPh sb="43" eb="45">
      <t>ショメン</t>
    </rPh>
    <rPh sb="47" eb="49">
      <t>テイシュツ</t>
    </rPh>
    <phoneticPr fontId="2"/>
  </si>
  <si>
    <r>
      <t>下請業者に</t>
    </r>
    <r>
      <rPr>
        <sz val="10"/>
        <color rgb="FFFF0000"/>
        <rFont val="ＭＳ Ｐ明朝"/>
        <family val="1"/>
        <charset val="128"/>
      </rPr>
      <t>「建設業退職金制度 加入労働者数報告書（様式6号）」</t>
    </r>
    <r>
      <rPr>
        <sz val="10"/>
        <color theme="1"/>
        <rFont val="ＭＳ Ｐ明朝"/>
        <family val="1"/>
        <charset val="128"/>
      </rPr>
      <t>の
提出を求める</t>
    </r>
    <rPh sb="0" eb="2">
      <t>シタウケ</t>
    </rPh>
    <rPh sb="2" eb="4">
      <t>ギョウシャ</t>
    </rPh>
    <rPh sb="6" eb="9">
      <t>ケンセツギョウ</t>
    </rPh>
    <rPh sb="9" eb="12">
      <t>タイショクキン</t>
    </rPh>
    <rPh sb="12" eb="14">
      <t>セイド</t>
    </rPh>
    <rPh sb="15" eb="20">
      <t>カニュウロウドウシャ</t>
    </rPh>
    <rPh sb="20" eb="21">
      <t>スウ</t>
    </rPh>
    <rPh sb="21" eb="24">
      <t>ホウコクショ</t>
    </rPh>
    <rPh sb="25" eb="27">
      <t>ヨウシキ</t>
    </rPh>
    <rPh sb="28" eb="29">
      <t>ゴウ</t>
    </rPh>
    <rPh sb="33" eb="35">
      <t>テイシュツ</t>
    </rPh>
    <rPh sb="36" eb="37">
      <t>モト</t>
    </rPh>
    <phoneticPr fontId="2"/>
  </si>
  <si>
    <t>株式会社波多野組</t>
    <rPh sb="0" eb="8">
      <t>カブシキガイシャハタノグミ</t>
    </rPh>
    <phoneticPr fontId="2"/>
  </si>
  <si>
    <t>48316054461322</t>
    <phoneticPr fontId="2"/>
  </si>
  <si>
    <t>土木監理</t>
    <rPh sb="0" eb="2">
      <t>ドボク</t>
    </rPh>
    <rPh sb="2" eb="4">
      <t>カンリ</t>
    </rPh>
    <phoneticPr fontId="3"/>
  </si>
  <si>
    <t>4,500万円以上</t>
    <rPh sb="5" eb="7">
      <t>マンエン</t>
    </rPh>
    <rPh sb="7" eb="9">
      <t>イジョウ</t>
    </rPh>
    <phoneticPr fontId="3"/>
  </si>
  <si>
    <t>7,000万円未満</t>
    <rPh sb="5" eb="7">
      <t>マンエン</t>
    </rPh>
    <rPh sb="7" eb="9">
      <t>ミマン</t>
    </rPh>
    <phoneticPr fontId="2"/>
  </si>
  <si>
    <t>土木主任</t>
    <rPh sb="0" eb="2">
      <t>ドボク</t>
    </rPh>
    <rPh sb="2" eb="4">
      <t>シュニン</t>
    </rPh>
    <phoneticPr fontId="3"/>
  </si>
  <si>
    <t>4,500万円未満</t>
    <rPh sb="5" eb="7">
      <t>マンエン</t>
    </rPh>
    <rPh sb="7" eb="9">
      <t>ミマン</t>
    </rPh>
    <phoneticPr fontId="3"/>
  </si>
  <si>
    <t>建築監理</t>
    <rPh sb="0" eb="2">
      <t>ケンチク</t>
    </rPh>
    <rPh sb="2" eb="4">
      <t>カンリ</t>
    </rPh>
    <phoneticPr fontId="2"/>
  </si>
  <si>
    <t>7,000万円以上</t>
    <rPh sb="5" eb="9">
      <t>マンエンイジョウ</t>
    </rPh>
    <phoneticPr fontId="2"/>
  </si>
  <si>
    <t>建築主任</t>
    <rPh sb="0" eb="2">
      <t>ケンチク</t>
    </rPh>
    <rPh sb="2" eb="4">
      <t>シュニン</t>
    </rPh>
    <phoneticPr fontId="2"/>
  </si>
  <si>
    <t>←右へスクロールして確認</t>
    <rPh sb="1" eb="2">
      <t>ミギ</t>
    </rPh>
    <rPh sb="10" eb="12">
      <t>カクニン</t>
    </rPh>
    <phoneticPr fontId="2"/>
  </si>
  <si>
    <t>←監理技術者補佐が設置した場合入力</t>
    <rPh sb="1" eb="6">
      <t>カンリギジュツシャ</t>
    </rPh>
    <rPh sb="6" eb="8">
      <t>ホサ</t>
    </rPh>
    <rPh sb="9" eb="11">
      <t>セッチ</t>
    </rPh>
    <rPh sb="13" eb="15">
      <t>バアイ</t>
    </rPh>
    <rPh sb="15" eb="17">
      <t>ニュウリョク</t>
    </rPh>
    <phoneticPr fontId="2"/>
  </si>
  <si>
    <t>波多野組 2024.08.01</t>
    <rPh sb="0" eb="4">
      <t>ハタノグミ</t>
    </rPh>
    <phoneticPr fontId="3"/>
  </si>
  <si>
    <t>事業所名</t>
    <rPh sb="0" eb="4">
      <t>ジギョウショメイ</t>
    </rPh>
    <phoneticPr fontId="2"/>
  </si>
  <si>
    <t>共済契約者番号</t>
    <rPh sb="0" eb="5">
      <t>キョウサイケイヤクシャ</t>
    </rPh>
    <rPh sb="5" eb="7">
      <t>バンゴウ</t>
    </rPh>
    <phoneticPr fontId="2"/>
  </si>
  <si>
    <t>郵便番号</t>
    <rPh sb="0" eb="4">
      <t>ユウビンバンゴウ</t>
    </rPh>
    <phoneticPr fontId="2"/>
  </si>
  <si>
    <t>住所</t>
    <rPh sb="0" eb="2">
      <t>ジュウショ</t>
    </rPh>
    <phoneticPr fontId="2"/>
  </si>
  <si>
    <t>電話番号</t>
    <rPh sb="0" eb="4">
      <t>デンワバンゴウ</t>
    </rPh>
    <phoneticPr fontId="2"/>
  </si>
  <si>
    <t>被共済者名</t>
    <rPh sb="0" eb="4">
      <t>ヒキョウサイシャ</t>
    </rPh>
    <rPh sb="4" eb="5">
      <t>メイ</t>
    </rPh>
    <phoneticPr fontId="2"/>
  </si>
  <si>
    <t>技能者ID</t>
    <rPh sb="0" eb="3">
      <t>ギノウシャ</t>
    </rPh>
    <phoneticPr fontId="2"/>
  </si>
  <si>
    <t>立場</t>
    <rPh sb="0" eb="2">
      <t>タチバ</t>
    </rPh>
    <phoneticPr fontId="2"/>
  </si>
  <si>
    <t>株式会社波多野組</t>
    <rPh sb="0" eb="4">
      <t>カブシキガイシャ</t>
    </rPh>
    <rPh sb="4" eb="8">
      <t>ハタノグミ</t>
    </rPh>
    <phoneticPr fontId="2"/>
  </si>
  <si>
    <t>442-0055</t>
    <phoneticPr fontId="2"/>
  </si>
  <si>
    <t>愛知県豊川市金屋橋町36番地</t>
    <rPh sb="0" eb="3">
      <t>アイチケン</t>
    </rPh>
    <rPh sb="3" eb="6">
      <t>トヨカワシ</t>
    </rPh>
    <rPh sb="6" eb="10">
      <t>カナヤバシチョウ</t>
    </rPh>
    <rPh sb="12" eb="14">
      <t>バンチ</t>
    </rPh>
    <phoneticPr fontId="2"/>
  </si>
  <si>
    <t>0533-84-6386</t>
    <phoneticPr fontId="2"/>
  </si>
  <si>
    <t>契約事業者情報</t>
    <rPh sb="0" eb="5">
      <t>ケイヤクジギョウシャ</t>
    </rPh>
    <rPh sb="5" eb="7">
      <t>ジョウホウ</t>
    </rPh>
    <phoneticPr fontId="2"/>
  </si>
  <si>
    <t>所属事業所名</t>
    <rPh sb="0" eb="2">
      <t>ショゾク</t>
    </rPh>
    <rPh sb="2" eb="6">
      <t>ジギョウショメイ</t>
    </rPh>
    <phoneticPr fontId="2"/>
  </si>
  <si>
    <t>被共済者情報</t>
    <rPh sb="0" eb="4">
      <t>ヒキョウサイシャ</t>
    </rPh>
    <rPh sb="4" eb="6">
      <t>ジョウホウ</t>
    </rPh>
    <phoneticPr fontId="2"/>
  </si>
  <si>
    <t>職長</t>
  </si>
  <si>
    <t>波多野組(元請)建退共契約者番号</t>
    <rPh sb="0" eb="4">
      <t>ハタノグミ</t>
    </rPh>
    <rPh sb="5" eb="7">
      <t>モトウケ</t>
    </rPh>
    <rPh sb="8" eb="11">
      <t>ケンタイキョウ</t>
    </rPh>
    <rPh sb="11" eb="14">
      <t>ケイヤクシャ</t>
    </rPh>
    <rPh sb="14" eb="16">
      <t>バンゴウ</t>
    </rPh>
    <phoneticPr fontId="3"/>
  </si>
  <si>
    <t>73-00074</t>
    <phoneticPr fontId="3"/>
  </si>
  <si>
    <t>〇〇　〇〇</t>
    <phoneticPr fontId="2"/>
  </si>
  <si>
    <t>　　年　　月　　日</t>
  </si>
  <si>
    <t>事業所の名称</t>
    <rPh sb="0" eb="3">
      <t>ジギョウショ</t>
    </rPh>
    <rPh sb="4" eb="6">
      <t>メイショウ</t>
    </rPh>
    <phoneticPr fontId="2"/>
  </si>
  <si>
    <t>：</t>
    <phoneticPr fontId="2"/>
  </si>
  <si>
    <t>会社名</t>
    <rPh sb="0" eb="3">
      <t>カイシャメイ</t>
    </rPh>
    <phoneticPr fontId="2"/>
  </si>
  <si>
    <t>所長名</t>
    <rPh sb="0" eb="3">
      <t>ショチョウメイ</t>
    </rPh>
    <phoneticPr fontId="2"/>
  </si>
  <si>
    <t>所在地</t>
    <rPh sb="0" eb="3">
      <t>ショザイチ</t>
    </rPh>
    <phoneticPr fontId="2"/>
  </si>
  <si>
    <t>代表者</t>
    <rPh sb="0" eb="3">
      <t>ダイヒョウシャ</t>
    </rPh>
    <phoneticPr fontId="2"/>
  </si>
  <si>
    <t>印</t>
    <rPh sb="0" eb="1">
      <t>イン</t>
    </rPh>
    <phoneticPr fontId="2"/>
  </si>
  <si>
    <t>退職金制度に関する理由書</t>
    <rPh sb="0" eb="5">
      <t>タイショクキンセイド</t>
    </rPh>
    <rPh sb="6" eb="7">
      <t>カン</t>
    </rPh>
    <rPh sb="9" eb="12">
      <t>リユウショ</t>
    </rPh>
    <phoneticPr fontId="2"/>
  </si>
  <si>
    <t>（1）</t>
    <phoneticPr fontId="2"/>
  </si>
  <si>
    <t>退職金制度がない理由</t>
    <rPh sb="0" eb="5">
      <t>タイショクキンセイド</t>
    </rPh>
    <rPh sb="8" eb="10">
      <t>リユウ</t>
    </rPh>
    <phoneticPr fontId="2"/>
  </si>
  <si>
    <t>弊社において、退職金制度を設けていない理由は以下の通りです。</t>
    <rPh sb="0" eb="2">
      <t>ヘイシャ</t>
    </rPh>
    <rPh sb="7" eb="12">
      <t>タイショクキンセイド</t>
    </rPh>
    <rPh sb="13" eb="14">
      <t>モウ</t>
    </rPh>
    <rPh sb="19" eb="21">
      <t>リユウ</t>
    </rPh>
    <rPh sb="22" eb="24">
      <t>イカ</t>
    </rPh>
    <rPh sb="25" eb="26">
      <t>トオ</t>
    </rPh>
    <phoneticPr fontId="2"/>
  </si>
  <si>
    <t>（具体的な理由を記載）</t>
    <rPh sb="1" eb="4">
      <t>グタイテキ</t>
    </rPh>
    <rPh sb="5" eb="7">
      <t>リユウ</t>
    </rPh>
    <rPh sb="8" eb="10">
      <t>キサイ</t>
    </rPh>
    <phoneticPr fontId="2"/>
  </si>
  <si>
    <t>　</t>
    <phoneticPr fontId="2"/>
  </si>
  <si>
    <t>例：</t>
    <rPh sb="0" eb="1">
      <t>レイ</t>
    </rPh>
    <phoneticPr fontId="2"/>
  </si>
  <si>
    <t>弊社の給与形態やそのほかの福利厚生が退職金を前提としていない設計になっているため。</t>
    <rPh sb="0" eb="2">
      <t>ヘイシャ</t>
    </rPh>
    <rPh sb="3" eb="5">
      <t>キュウヨ</t>
    </rPh>
    <rPh sb="5" eb="7">
      <t>ケイタイ</t>
    </rPh>
    <rPh sb="13" eb="15">
      <t>フクリ</t>
    </rPh>
    <rPh sb="15" eb="17">
      <t>コウセイ</t>
    </rPh>
    <rPh sb="18" eb="21">
      <t>タイショクキン</t>
    </rPh>
    <rPh sb="22" eb="24">
      <t>ゼンテイ</t>
    </rPh>
    <rPh sb="30" eb="32">
      <t>セッケイ</t>
    </rPh>
    <phoneticPr fontId="2"/>
  </si>
  <si>
    <t>中小企業として経済的な制約があり、退職金制度を設けることが難しいため。</t>
    <rPh sb="0" eb="4">
      <t>チュウショウキギョウ</t>
    </rPh>
    <rPh sb="7" eb="10">
      <t>ケイザイテキ</t>
    </rPh>
    <rPh sb="11" eb="13">
      <t>セイヤク</t>
    </rPh>
    <rPh sb="17" eb="22">
      <t>タイショクキンセイド</t>
    </rPh>
    <rPh sb="23" eb="24">
      <t>モウ</t>
    </rPh>
    <rPh sb="29" eb="30">
      <t>ムズカ</t>
    </rPh>
    <phoneticPr fontId="2"/>
  </si>
  <si>
    <t>役員のみの法人であるため。</t>
    <rPh sb="0" eb="2">
      <t>ヤクイン</t>
    </rPh>
    <rPh sb="5" eb="7">
      <t>ホウジン</t>
    </rPh>
    <phoneticPr fontId="2"/>
  </si>
  <si>
    <t>（2）</t>
    <phoneticPr fontId="2"/>
  </si>
  <si>
    <t>代替措置の有無</t>
    <rPh sb="0" eb="2">
      <t>ダイガ</t>
    </rPh>
    <rPh sb="2" eb="4">
      <t>ソチ</t>
    </rPh>
    <rPh sb="5" eb="7">
      <t>ウム</t>
    </rPh>
    <phoneticPr fontId="2"/>
  </si>
  <si>
    <t>退職金制度に代わる福利厚生制度や、従業員の退職後の生活を支えるために実施している取り組みについて、</t>
    <rPh sb="0" eb="5">
      <t>タイショクキンセイド</t>
    </rPh>
    <rPh sb="6" eb="7">
      <t>カ</t>
    </rPh>
    <rPh sb="9" eb="13">
      <t>フクリコウセイ</t>
    </rPh>
    <rPh sb="13" eb="15">
      <t>セイド</t>
    </rPh>
    <rPh sb="17" eb="20">
      <t>ジュウギョウイン</t>
    </rPh>
    <rPh sb="21" eb="24">
      <t>タイショクゴ</t>
    </rPh>
    <rPh sb="25" eb="27">
      <t>セイカツ</t>
    </rPh>
    <rPh sb="28" eb="29">
      <t>ササ</t>
    </rPh>
    <rPh sb="34" eb="36">
      <t>ジッシ</t>
    </rPh>
    <rPh sb="40" eb="41">
      <t>ト</t>
    </rPh>
    <rPh sb="42" eb="43">
      <t>ク</t>
    </rPh>
    <phoneticPr fontId="2"/>
  </si>
  <si>
    <t>以下にご説明いたします。</t>
    <rPh sb="0" eb="2">
      <t>イカ</t>
    </rPh>
    <rPh sb="4" eb="6">
      <t>セツメイ</t>
    </rPh>
    <phoneticPr fontId="2"/>
  </si>
  <si>
    <t>（代替措置や取り組み内容を記載）</t>
    <rPh sb="1" eb="3">
      <t>ダイガ</t>
    </rPh>
    <rPh sb="3" eb="5">
      <t>ソチ</t>
    </rPh>
    <rPh sb="6" eb="7">
      <t>ト</t>
    </rPh>
    <rPh sb="8" eb="9">
      <t>ク</t>
    </rPh>
    <rPh sb="10" eb="12">
      <t>ナイヨウ</t>
    </rPh>
    <rPh sb="13" eb="15">
      <t>キサイ</t>
    </rPh>
    <phoneticPr fontId="2"/>
  </si>
  <si>
    <t>確定拠出年金制度の導入</t>
    <rPh sb="0" eb="2">
      <t>カクテイ</t>
    </rPh>
    <rPh sb="2" eb="4">
      <t>キョシュツ</t>
    </rPh>
    <rPh sb="4" eb="6">
      <t>ネンキン</t>
    </rPh>
    <rPh sb="6" eb="8">
      <t>セイド</t>
    </rPh>
    <rPh sb="9" eb="11">
      <t>ドウニュウ</t>
    </rPh>
    <phoneticPr fontId="2"/>
  </si>
  <si>
    <t>年間賞与の増額</t>
    <rPh sb="0" eb="4">
      <t>ネンカンショウヨ</t>
    </rPh>
    <rPh sb="5" eb="7">
      <t>ゾウガク</t>
    </rPh>
    <phoneticPr fontId="2"/>
  </si>
  <si>
    <t>柔軟な勤務形態の導入</t>
    <rPh sb="0" eb="2">
      <t>ジュウナン</t>
    </rPh>
    <rPh sb="3" eb="5">
      <t>キンム</t>
    </rPh>
    <rPh sb="5" eb="7">
      <t>ケイタイ</t>
    </rPh>
    <rPh sb="8" eb="10">
      <t>ドウニュウ</t>
    </rPh>
    <phoneticPr fontId="2"/>
  </si>
  <si>
    <t>（3）</t>
    <phoneticPr fontId="2"/>
  </si>
  <si>
    <t>今後の方針</t>
    <rPh sb="0" eb="2">
      <t>コンゴ</t>
    </rPh>
    <rPh sb="3" eb="5">
      <t>ホウシン</t>
    </rPh>
    <phoneticPr fontId="2"/>
  </si>
  <si>
    <t>退職金制度の導入に関する今後の方針について、以下の通りご報告いたします。</t>
    <rPh sb="0" eb="5">
      <t>タイショクキンセイド</t>
    </rPh>
    <rPh sb="6" eb="8">
      <t>ドウニュウ</t>
    </rPh>
    <rPh sb="9" eb="10">
      <t>カン</t>
    </rPh>
    <rPh sb="12" eb="14">
      <t>コンゴ</t>
    </rPh>
    <rPh sb="15" eb="17">
      <t>ホウシン</t>
    </rPh>
    <rPh sb="22" eb="24">
      <t>イカ</t>
    </rPh>
    <rPh sb="25" eb="26">
      <t>トオ</t>
    </rPh>
    <rPh sb="28" eb="30">
      <t>ホウコク</t>
    </rPh>
    <phoneticPr fontId="2"/>
  </si>
  <si>
    <t>（今後の計画や検討状況を記載）</t>
    <rPh sb="1" eb="3">
      <t>コンゴ</t>
    </rPh>
    <rPh sb="4" eb="6">
      <t>ケイカク</t>
    </rPh>
    <rPh sb="7" eb="11">
      <t>ケントウジョウキョウ</t>
    </rPh>
    <rPh sb="12" eb="14">
      <t>キサイ</t>
    </rPh>
    <phoneticPr fontId="2"/>
  </si>
  <si>
    <t>現時点では退職金制度の導入予定はありませんが、従業員の満足度向上に向けて他の福利厚生制度の</t>
    <rPh sb="0" eb="3">
      <t>ゲンジテン</t>
    </rPh>
    <rPh sb="5" eb="10">
      <t>タイショクキンセイド</t>
    </rPh>
    <rPh sb="11" eb="13">
      <t>ドウニュウ</t>
    </rPh>
    <rPh sb="13" eb="15">
      <t>ヨテイ</t>
    </rPh>
    <rPh sb="23" eb="26">
      <t>ジュウギョウイン</t>
    </rPh>
    <rPh sb="27" eb="30">
      <t>マンゾクド</t>
    </rPh>
    <rPh sb="30" eb="32">
      <t>コウジョウ</t>
    </rPh>
    <rPh sb="33" eb="34">
      <t>ム</t>
    </rPh>
    <rPh sb="36" eb="37">
      <t>ホカ</t>
    </rPh>
    <rPh sb="38" eb="42">
      <t>フクリコウセイ</t>
    </rPh>
    <rPh sb="42" eb="44">
      <t>セイド</t>
    </rPh>
    <phoneticPr fontId="2"/>
  </si>
  <si>
    <t>充実を図る予定です。</t>
    <rPh sb="0" eb="2">
      <t>ジュウジツ</t>
    </rPh>
    <rPh sb="3" eb="4">
      <t>ハカ</t>
    </rPh>
    <rPh sb="5" eb="7">
      <t>ヨテイ</t>
    </rPh>
    <phoneticPr fontId="2"/>
  </si>
  <si>
    <t>退職金制度導入に向けた社内検討会を開始しております。</t>
    <rPh sb="0" eb="5">
      <t>タイショクキンセイド</t>
    </rPh>
    <rPh sb="5" eb="7">
      <t>ドウニュウ</t>
    </rPh>
    <rPh sb="8" eb="9">
      <t>ム</t>
    </rPh>
    <rPh sb="11" eb="13">
      <t>シャナイ</t>
    </rPh>
    <rPh sb="13" eb="16">
      <t>ケントウカイ</t>
    </rPh>
    <rPh sb="17" eb="19">
      <t>カイシ</t>
    </rPh>
    <phoneticPr fontId="2"/>
  </si>
  <si>
    <t>建退共制度に加入予定です。（20xx年ｘ月導入予定）</t>
    <rPh sb="0" eb="5">
      <t>ケンタイキョウセイド</t>
    </rPh>
    <rPh sb="6" eb="10">
      <t>カニュウヨテイ</t>
    </rPh>
    <rPh sb="18" eb="19">
      <t>ネン</t>
    </rPh>
    <rPh sb="20" eb="21">
      <t>ガツ</t>
    </rPh>
    <rPh sb="21" eb="23">
      <t>ドウニュウ</t>
    </rPh>
    <rPh sb="23" eb="25">
      <t>ヨテイ</t>
    </rPh>
    <phoneticPr fontId="2"/>
  </si>
  <si>
    <t>株式会社波多野組</t>
  </si>
  <si>
    <t>建設キャリアアップ
事業者ＩＤ</t>
    <rPh sb="0" eb="2">
      <t>ケンセツ</t>
    </rPh>
    <rPh sb="10" eb="13">
      <t>ジギョウシャ</t>
    </rPh>
    <phoneticPr fontId="2"/>
  </si>
  <si>
    <t>道路改良工事・道路橋りょう改築工事合併工事（●●・Ｒ▲-▲）（週休２日）</t>
    <rPh sb="0" eb="2">
      <t>ドウロ</t>
    </rPh>
    <rPh sb="2" eb="4">
      <t>カイリョウ</t>
    </rPh>
    <rPh sb="4" eb="6">
      <t>コウジ</t>
    </rPh>
    <rPh sb="7" eb="9">
      <t>ドウロ</t>
    </rPh>
    <rPh sb="9" eb="10">
      <t>キョウ</t>
    </rPh>
    <rPh sb="13" eb="15">
      <t>カイチク</t>
    </rPh>
    <rPh sb="15" eb="17">
      <t>コウジ</t>
    </rPh>
    <rPh sb="17" eb="19">
      <t>ガッペイ</t>
    </rPh>
    <rPh sb="19" eb="21">
      <t>コウジ</t>
    </rPh>
    <rPh sb="31" eb="33">
      <t>シュウキュウ</t>
    </rPh>
    <rPh sb="34" eb="35">
      <t>ニチ</t>
    </rPh>
    <phoneticPr fontId="8"/>
  </si>
  <si>
    <t>11111111111111</t>
  </si>
  <si>
    <t>建設　太郎</t>
    <rPh sb="0" eb="2">
      <t>ケンセツ</t>
    </rPh>
    <rPh sb="3" eb="5">
      <t>タロウ</t>
    </rPh>
    <phoneticPr fontId="8"/>
  </si>
  <si>
    <t>１級土木施工管理技士</t>
    <rPh sb="1" eb="2">
      <t>キュウ</t>
    </rPh>
    <rPh sb="2" eb="10">
      <t>ドボクセコウカンリギシ</t>
    </rPh>
    <phoneticPr fontId="8"/>
  </si>
  <si>
    <t>愛知県東三河建設事務所　所長　●●　●●</t>
    <rPh sb="0" eb="3">
      <t>アイチケン</t>
    </rPh>
    <rPh sb="3" eb="6">
      <t>ヒガシミカワ</t>
    </rPh>
    <rPh sb="6" eb="11">
      <t>ケンセツジムショ</t>
    </rPh>
    <rPh sb="12" eb="14">
      <t>ショチョウ</t>
    </rPh>
    <phoneticPr fontId="8"/>
  </si>
  <si>
    <t>〒440-0801　愛知県豊橋市今橋町6</t>
    <rPh sb="10" eb="13">
      <t>アイチケン</t>
    </rPh>
    <rPh sb="13" eb="16">
      <t>トヨハシシ</t>
    </rPh>
    <rPh sb="16" eb="19">
      <t>イマバシチョウ</t>
    </rPh>
    <phoneticPr fontId="8"/>
  </si>
  <si>
    <t>建設課　事業第●グループ　▲▲　▲▲</t>
    <rPh sb="0" eb="2">
      <t>ケンセツ</t>
    </rPh>
    <rPh sb="2" eb="3">
      <t>カ</t>
    </rPh>
    <rPh sb="4" eb="6">
      <t>ジギョウ</t>
    </rPh>
    <rPh sb="6" eb="7">
      <t>ダイ</t>
    </rPh>
    <phoneticPr fontId="8"/>
  </si>
  <si>
    <t>3,500万円以上</t>
    <rPh sb="5" eb="7">
      <t>マンエン</t>
    </rPh>
    <rPh sb="7" eb="9">
      <t>イジョウ</t>
    </rPh>
    <phoneticPr fontId="8"/>
  </si>
  <si>
    <t>4,500万円以上</t>
    <rPh sb="5" eb="7">
      <t>マンエン</t>
    </rPh>
    <rPh sb="7" eb="9">
      <t>イジョウ</t>
    </rPh>
    <phoneticPr fontId="8"/>
  </si>
  <si>
    <t>愛知県豊川市御津町地内</t>
    <rPh sb="0" eb="3">
      <t>アイチケン</t>
    </rPh>
    <rPh sb="3" eb="6">
      <t>トヨカワシ</t>
    </rPh>
    <rPh sb="6" eb="9">
      <t>ミトチョウ</t>
    </rPh>
    <rPh sb="9" eb="10">
      <t>チ</t>
    </rPh>
    <rPh sb="10" eb="11">
      <t>ナイ</t>
    </rPh>
    <phoneticPr fontId="6"/>
  </si>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</sst>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quot;報告整理番号　&quot;\ @"/>
    <numFmt numFmtId="177" formatCode="&quot;　&quot;@"/>
    <numFmt numFmtId="178" formatCode="@&quot;　殿&quot;"/>
    <numFmt numFmtId="179" formatCode="&quot;日&quot;&quot;付　&quot;\ [$-411]ggge&quot;年&quot;mm&quot;月&quot;dd&quot;日&quot;"/>
    <numFmt numFmtId="180" formatCode="0_);[Red]\(0\)"/>
    <numFmt numFmtId="181" formatCode="[$-411]ggge&quot;年&quot;mm&quot;月&quot;dd&quot;日&quot;"/>
    <numFmt numFmtId="182" formatCode="0_ "/>
    <numFmt numFmtId="183" formatCode="yyyy&quot;年&quot;m&quot;月&quot;d&quot;日&quot;;@"/>
    <numFmt numFmtId="184" formatCode="#,##0;&quot;△ &quot;#,##0"/>
    <numFmt numFmtId="185" formatCode="#,##0;&quot;▲ &quot;#,##0"/>
    <numFmt numFmtId="186" formatCode="#,##0&quot;日&quot;;&quot;▲ &quot;#,##0&quot;日&quot;"/>
    <numFmt numFmtId="187" formatCode="[$-F800]dddd\,\ mmmm\ dd\,\ yyyy"/>
    <numFmt numFmtId="188" formatCode="00000000000000"/>
  </numFmts>
  <fonts count="77">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4"/>
      <name val="ＭＳ Ｐゴシック"/>
      <family val="3"/>
      <charset val="128"/>
    </font>
    <font>
      <sz val="12"/>
      <name val="ＭＳ Ｐゴシック"/>
      <family val="3"/>
      <charset val="128"/>
    </font>
    <font>
      <sz val="11"/>
      <name val="ＭＳ Ｐ明朝"/>
      <family val="1"/>
      <charset val="128"/>
    </font>
    <font>
      <sz val="14"/>
      <name val="ＭＳ Ｐ明朝"/>
      <family val="1"/>
      <charset val="128"/>
    </font>
    <font>
      <sz val="12"/>
      <name val="ＭＳ Ｐ明朝"/>
      <family val="1"/>
      <charset val="128"/>
    </font>
    <font>
      <sz val="12"/>
      <name val="ＭＳ ゴシック"/>
      <family val="3"/>
      <charset val="128"/>
    </font>
    <font>
      <sz val="11"/>
      <name val="ＭＳ ゴシック"/>
      <family val="3"/>
      <charset val="128"/>
    </font>
    <font>
      <sz val="11"/>
      <color theme="1"/>
      <name val="ＭＳ Ｐゴシック"/>
      <family val="2"/>
      <charset val="128"/>
      <scheme val="minor"/>
    </font>
    <font>
      <sz val="11.5"/>
      <name val="ＭＳ Ｐ明朝"/>
      <family val="1"/>
      <charset val="128"/>
    </font>
    <font>
      <sz val="18"/>
      <name val="ＭＳ Ｐ明朝"/>
      <family val="1"/>
      <charset val="128"/>
    </font>
    <font>
      <sz val="11"/>
      <name val="メイリオ"/>
      <family val="3"/>
      <charset val="128"/>
    </font>
    <font>
      <sz val="10"/>
      <name val="ＭＳ Ｐ明朝"/>
      <family val="1"/>
      <charset val="128"/>
    </font>
    <font>
      <sz val="11"/>
      <name val="ＭＳ Ｐゴシック"/>
      <family val="3"/>
      <charset val="128"/>
      <scheme val="minor"/>
    </font>
    <font>
      <sz val="11"/>
      <name val="ＭＳ Ｐゴシック"/>
      <family val="2"/>
      <charset val="128"/>
      <scheme val="minor"/>
    </font>
    <font>
      <sz val="9"/>
      <name val="ＭＳ Ｐ明朝"/>
      <family val="1"/>
      <charset val="128"/>
    </font>
    <font>
      <sz val="8"/>
      <name val="ＭＳ Ｐ明朝"/>
      <family val="1"/>
      <charset val="128"/>
    </font>
    <font>
      <sz val="11"/>
      <color theme="1"/>
      <name val="ＭＳ Ｐ明朝"/>
      <family val="1"/>
      <charset val="128"/>
    </font>
    <font>
      <sz val="9"/>
      <name val="メイリオ"/>
      <family val="3"/>
      <charset val="128"/>
    </font>
    <font>
      <sz val="10"/>
      <name val="ＭＳ Ｐゴシック"/>
      <family val="3"/>
      <charset val="128"/>
    </font>
    <font>
      <sz val="16"/>
      <name val="ＭＳ Ｐゴシック"/>
      <family val="3"/>
      <charset val="128"/>
    </font>
    <font>
      <sz val="11"/>
      <color theme="1"/>
      <name val="ＭＳ Ｐゴシック"/>
      <family val="2"/>
      <scheme val="minor"/>
    </font>
    <font>
      <sz val="11"/>
      <color rgb="FFFF0000"/>
      <name val="ＭＳ Ｐゴシック"/>
      <family val="3"/>
      <charset val="128"/>
    </font>
    <font>
      <sz val="9"/>
      <color indexed="81"/>
      <name val="ＭＳ Ｐゴシック"/>
      <family val="3"/>
      <charset val="128"/>
    </font>
    <font>
      <sz val="14"/>
      <color indexed="81"/>
      <name val="ＭＳ Ｐゴシック"/>
      <family val="3"/>
      <charset val="128"/>
    </font>
    <font>
      <sz val="9"/>
      <color theme="1"/>
      <name val="ＭＳ Ｐ明朝"/>
      <family val="1"/>
      <charset val="128"/>
    </font>
    <font>
      <sz val="10"/>
      <color theme="1"/>
      <name val="ＭＳ Ｐ明朝"/>
      <family val="1"/>
      <charset val="128"/>
    </font>
    <font>
      <sz val="12"/>
      <color theme="1"/>
      <name val="ＭＳ Ｐゴシック"/>
      <family val="3"/>
      <charset val="128"/>
    </font>
    <font>
      <sz val="11"/>
      <color theme="1"/>
      <name val="ＭＳ Ｐゴシック"/>
      <family val="3"/>
      <charset val="128"/>
    </font>
    <font>
      <sz val="16"/>
      <color theme="1"/>
      <name val="ＭＳ Ｐゴシック"/>
      <family val="3"/>
      <charset val="128"/>
    </font>
    <font>
      <sz val="14"/>
      <color theme="1"/>
      <name val="ＭＳ Ｐゴシック"/>
      <family val="3"/>
      <charset val="128"/>
    </font>
    <font>
      <sz val="7"/>
      <name val="ＭＳ Ｐ明朝"/>
      <family val="1"/>
      <charset val="128"/>
    </font>
    <font>
      <sz val="11"/>
      <color theme="0"/>
      <name val="メイリオ"/>
      <family val="3"/>
      <charset val="128"/>
    </font>
    <font>
      <sz val="11"/>
      <name val="ＭＳ 明朝"/>
      <family val="1"/>
      <charset val="128"/>
    </font>
    <font>
      <sz val="12"/>
      <name val="ＭＳ 明朝"/>
      <family val="1"/>
      <charset val="128"/>
    </font>
    <font>
      <sz val="18"/>
      <name val="ＭＳ 明朝"/>
      <family val="1"/>
      <charset val="128"/>
    </font>
    <font>
      <sz val="10"/>
      <name val="ＭＳ 明朝"/>
      <family val="1"/>
      <charset val="128"/>
    </font>
    <font>
      <sz val="14"/>
      <name val="ＭＳ 明朝"/>
      <family val="1"/>
      <charset val="128"/>
    </font>
    <font>
      <sz val="12"/>
      <color rgb="FF0070C0"/>
      <name val="ＭＳ 明朝"/>
      <family val="1"/>
      <charset val="128"/>
    </font>
    <font>
      <sz val="9"/>
      <name val="ＭＳ 明朝"/>
      <family val="1"/>
      <charset val="128"/>
    </font>
    <font>
      <sz val="6"/>
      <name val="ＭＳ 明朝"/>
      <family val="1"/>
      <charset val="128"/>
    </font>
    <font>
      <sz val="6"/>
      <name val="ＭＳ Ｐゴシック"/>
      <family val="2"/>
      <charset val="128"/>
    </font>
    <font>
      <sz val="11"/>
      <color theme="0" tint="-0.14999847407452621"/>
      <name val="メイリオ"/>
      <family val="3"/>
      <charset val="128"/>
    </font>
    <font>
      <sz val="8"/>
      <color indexed="81"/>
      <name val="ＭＳ Ｐゴシック"/>
      <family val="3"/>
      <charset val="128"/>
    </font>
    <font>
      <sz val="8"/>
      <color indexed="81"/>
      <name val="MS P ゴシック"/>
      <family val="3"/>
      <charset val="128"/>
    </font>
    <font>
      <sz val="9"/>
      <color indexed="81"/>
      <name val="MS P ゴシック"/>
      <family val="3"/>
      <charset val="128"/>
    </font>
    <font>
      <sz val="12"/>
      <color theme="1"/>
      <name val="ＭＳ 明朝"/>
      <family val="1"/>
      <charset val="128"/>
    </font>
    <font>
      <sz val="12"/>
      <color theme="1"/>
      <name val="ＭＳ Ｐゴシック"/>
      <family val="2"/>
      <charset val="128"/>
      <scheme val="minor"/>
    </font>
    <font>
      <sz val="11"/>
      <color theme="1"/>
      <name val="ＭＳ 明朝"/>
      <family val="1"/>
      <charset val="128"/>
    </font>
    <font>
      <b/>
      <sz val="11"/>
      <color rgb="FFFF0000"/>
      <name val="ＭＳ 明朝"/>
      <family val="1"/>
      <charset val="128"/>
    </font>
    <font>
      <b/>
      <sz val="11"/>
      <name val="ＭＳ 明朝"/>
      <family val="1"/>
      <charset val="128"/>
    </font>
    <font>
      <b/>
      <sz val="16"/>
      <color indexed="8"/>
      <name val="MS P ゴシック"/>
      <family val="3"/>
      <charset val="128"/>
    </font>
    <font>
      <b/>
      <sz val="9"/>
      <color indexed="8"/>
      <name val="MS P ゴシック"/>
      <family val="3"/>
      <charset val="128"/>
    </font>
    <font>
      <sz val="9"/>
      <color indexed="8"/>
      <name val="MS P ゴシック"/>
      <family val="3"/>
      <charset val="128"/>
    </font>
    <font>
      <sz val="11"/>
      <color theme="1"/>
      <name val="ＭＳ Ｐゴシック"/>
      <family val="2"/>
      <charset val="128"/>
    </font>
    <font>
      <b/>
      <sz val="24"/>
      <color rgb="FFFF0000"/>
      <name val="HGS創英角ﾎﾟｯﾌﾟ体"/>
      <family val="3"/>
      <charset val="128"/>
    </font>
    <font>
      <b/>
      <sz val="12"/>
      <color rgb="FFFF0000"/>
      <name val="ＭＳ Ｐゴシック"/>
      <family val="3"/>
      <charset val="128"/>
    </font>
    <font>
      <b/>
      <sz val="11"/>
      <name val="ＭＳ Ｐゴシック"/>
      <family val="3"/>
      <charset val="128"/>
    </font>
    <font>
      <sz val="8"/>
      <name val="ＭＳ Ｐゴシック"/>
      <family val="3"/>
      <charset val="128"/>
    </font>
    <font>
      <b/>
      <sz val="10"/>
      <color rgb="FFFF0000"/>
      <name val="ＭＳ Ｐゴシック"/>
      <family val="3"/>
      <charset val="128"/>
    </font>
    <font>
      <sz val="9"/>
      <name val="ＭＳ Ｐゴシック"/>
      <family val="3"/>
      <charset val="128"/>
    </font>
    <font>
      <b/>
      <sz val="9"/>
      <color indexed="81"/>
      <name val="ＭＳ Ｐゴシック"/>
      <family val="3"/>
      <charset val="128"/>
    </font>
    <font>
      <b/>
      <sz val="9"/>
      <color indexed="81"/>
      <name val="MS P ゴシック"/>
      <family val="3"/>
      <charset val="128"/>
    </font>
    <font>
      <sz val="14"/>
      <color theme="1"/>
      <name val="ＭＳ Ｐゴシック"/>
      <family val="2"/>
      <charset val="128"/>
    </font>
    <font>
      <sz val="22"/>
      <color theme="1"/>
      <name val="ＭＳ Ｐゴシック"/>
      <family val="2"/>
      <charset val="128"/>
    </font>
    <font>
      <sz val="12"/>
      <color theme="1"/>
      <name val="ＭＳ Ｐゴシック"/>
      <family val="2"/>
      <charset val="128"/>
    </font>
    <font>
      <sz val="10"/>
      <color rgb="FFFF0000"/>
      <name val="ＭＳ Ｐ明朝"/>
      <family val="1"/>
      <charset val="128"/>
    </font>
    <font>
      <b/>
      <sz val="10"/>
      <color theme="1"/>
      <name val="ＭＳ Ｐ明朝"/>
      <family val="1"/>
      <charset val="128"/>
    </font>
    <font>
      <b/>
      <sz val="10"/>
      <color rgb="FFFF0000"/>
      <name val="ＭＳ Ｐ明朝"/>
      <family val="1"/>
      <charset val="128"/>
    </font>
    <font>
      <b/>
      <sz val="11"/>
      <color theme="1"/>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b/>
      <sz val="12"/>
      <color theme="1"/>
      <name val="ＭＳ Ｐゴシック"/>
      <family val="3"/>
      <charset val="128"/>
      <scheme val="minor"/>
    </font>
    <font>
      <b/>
      <sz val="16"/>
      <color theme="1"/>
      <name val="ＭＳ Ｐ明朝"/>
      <family val="1"/>
      <charset val="128"/>
    </font>
  </fonts>
  <fills count="9">
    <fill>
      <patternFill patternType="none"/>
    </fill>
    <fill>
      <patternFill patternType="gray125"/>
    </fill>
    <fill>
      <patternFill patternType="solid">
        <fgColor rgb="FFE7E6E6"/>
        <bgColor indexed="64"/>
      </patternFill>
    </fill>
    <fill>
      <patternFill patternType="solid">
        <fgColor rgb="FFAEAAAA"/>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59999389629810485"/>
        <bgColor indexed="64"/>
      </patternFill>
    </fill>
  </fills>
  <borders count="37">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dashed">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s>
  <cellStyleXfs count="17">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38" fontId="11" fillId="0" borderId="0" applyFont="0" applyFill="0" applyBorder="0" applyAlignment="0" applyProtection="0">
      <alignment vertical="center"/>
    </xf>
    <xf numFmtId="0" fontId="11" fillId="0" borderId="0">
      <alignment vertical="center"/>
    </xf>
    <xf numFmtId="0" fontId="24" fillId="0" borderId="0"/>
    <xf numFmtId="0" fontId="11" fillId="0" borderId="0">
      <alignment vertical="center"/>
    </xf>
    <xf numFmtId="0" fontId="11" fillId="0" borderId="0">
      <alignment vertical="center"/>
    </xf>
    <xf numFmtId="38" fontId="24"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57" fillId="0" borderId="0">
      <alignment vertical="center"/>
    </xf>
    <xf numFmtId="0" fontId="11" fillId="0" borderId="0">
      <alignment vertical="center"/>
    </xf>
  </cellStyleXfs>
  <cellXfs count="521">
    <xf numFmtId="0" fontId="0" fillId="0" borderId="0" xfId="0">
      <alignment vertical="center"/>
    </xf>
    <xf numFmtId="0" fontId="6" fillId="0" borderId="1" xfId="1" applyFont="1" applyBorder="1">
      <alignment vertical="center"/>
    </xf>
    <xf numFmtId="0" fontId="8" fillId="0" borderId="0" xfId="1" applyFont="1" applyAlignment="1">
      <alignment horizontal="center" vertical="center"/>
    </xf>
    <xf numFmtId="0" fontId="6" fillId="0" borderId="0" xfId="1" applyFont="1" applyAlignment="1">
      <alignment horizontal="center" vertical="center"/>
    </xf>
    <xf numFmtId="0" fontId="6" fillId="0" borderId="1" xfId="1" applyFont="1" applyBorder="1" applyAlignment="1">
      <alignment horizontal="center" vertical="center"/>
    </xf>
    <xf numFmtId="0" fontId="6" fillId="0" borderId="1" xfId="1" applyFont="1" applyBorder="1" applyAlignment="1">
      <alignment horizontal="right" vertical="center"/>
    </xf>
    <xf numFmtId="0" fontId="1" fillId="0" borderId="1" xfId="1" applyBorder="1">
      <alignment vertical="center"/>
    </xf>
    <xf numFmtId="0" fontId="1" fillId="0" borderId="6" xfId="1" applyBorder="1">
      <alignment vertical="center"/>
    </xf>
    <xf numFmtId="0" fontId="1" fillId="0" borderId="2" xfId="1" applyBorder="1">
      <alignment vertical="center"/>
    </xf>
    <xf numFmtId="0" fontId="1" fillId="0" borderId="7" xfId="1" applyBorder="1">
      <alignment vertical="center"/>
    </xf>
    <xf numFmtId="0" fontId="1" fillId="0" borderId="0" xfId="1">
      <alignment vertical="center"/>
    </xf>
    <xf numFmtId="0" fontId="1" fillId="0" borderId="8" xfId="1" applyBorder="1">
      <alignment vertical="center"/>
    </xf>
    <xf numFmtId="0" fontId="1" fillId="0" borderId="9" xfId="1" applyBorder="1">
      <alignment vertical="center"/>
    </xf>
    <xf numFmtId="0" fontId="1" fillId="0" borderId="10" xfId="1" applyBorder="1">
      <alignment vertical="center"/>
    </xf>
    <xf numFmtId="0" fontId="1" fillId="0" borderId="12" xfId="1" applyBorder="1">
      <alignment vertical="center"/>
    </xf>
    <xf numFmtId="0" fontId="5" fillId="0" borderId="0" xfId="1" applyFont="1">
      <alignment vertical="center"/>
    </xf>
    <xf numFmtId="0" fontId="6" fillId="0" borderId="11" xfId="1" applyFont="1" applyBorder="1">
      <alignment vertical="center"/>
    </xf>
    <xf numFmtId="0" fontId="6" fillId="0" borderId="0" xfId="1" applyFont="1">
      <alignment vertical="center"/>
    </xf>
    <xf numFmtId="0" fontId="10" fillId="0" borderId="0" xfId="1" applyFont="1" applyAlignment="1">
      <alignment horizontal="left" wrapText="1" shrinkToFit="1"/>
    </xf>
    <xf numFmtId="0" fontId="12" fillId="0" borderId="0" xfId="0" applyFont="1">
      <alignment vertical="center"/>
    </xf>
    <xf numFmtId="0" fontId="6" fillId="0" borderId="0" xfId="0" applyFont="1">
      <alignment vertical="center"/>
    </xf>
    <xf numFmtId="0" fontId="6" fillId="0" borderId="0" xfId="0" applyFont="1" applyAlignment="1">
      <alignment horizontal="right" vertical="center"/>
    </xf>
    <xf numFmtId="0" fontId="14" fillId="0" borderId="0" xfId="0" applyFont="1">
      <alignment vertical="center"/>
    </xf>
    <xf numFmtId="176" fontId="6" fillId="0" borderId="0" xfId="0" applyNumberFormat="1" applyFont="1" applyAlignment="1">
      <alignment horizontal="right" vertical="center"/>
    </xf>
    <xf numFmtId="178" fontId="4" fillId="0" borderId="0" xfId="0" applyNumberFormat="1" applyFont="1" applyAlignment="1">
      <alignment horizontal="left" vertical="center" shrinkToFit="1"/>
    </xf>
    <xf numFmtId="179" fontId="6" fillId="0" borderId="0" xfId="0" applyNumberFormat="1" applyFont="1" applyAlignment="1">
      <alignment horizontal="right" vertical="center"/>
    </xf>
    <xf numFmtId="178" fontId="4" fillId="0" borderId="0" xfId="0" applyNumberFormat="1" applyFont="1" applyAlignment="1">
      <alignment vertical="center" shrinkToFit="1"/>
    </xf>
    <xf numFmtId="0" fontId="17" fillId="0" borderId="0" xfId="0" applyFont="1" applyAlignment="1">
      <alignment vertical="center" shrinkToFit="1"/>
    </xf>
    <xf numFmtId="181" fontId="1" fillId="0" borderId="0" xfId="0" applyNumberFormat="1" applyFont="1" applyAlignment="1">
      <alignment horizontal="right" vertical="center" shrinkToFit="1"/>
    </xf>
    <xf numFmtId="14" fontId="6" fillId="0" borderId="0" xfId="0" applyNumberFormat="1" applyFont="1" applyAlignment="1">
      <alignment horizontal="right" vertical="center"/>
    </xf>
    <xf numFmtId="181" fontId="1" fillId="0" borderId="0" xfId="0" applyNumberFormat="1" applyFont="1" applyAlignment="1">
      <alignment horizontal="right" vertical="center"/>
    </xf>
    <xf numFmtId="49" fontId="19" fillId="0" borderId="13" xfId="0" applyNumberFormat="1" applyFont="1" applyBorder="1" applyAlignment="1">
      <alignment horizontal="distributed" vertical="center"/>
    </xf>
    <xf numFmtId="49" fontId="5" fillId="0" borderId="0" xfId="0" applyNumberFormat="1" applyFont="1" applyAlignment="1">
      <alignment horizontal="left" vertical="center" shrinkToFit="1"/>
    </xf>
    <xf numFmtId="49" fontId="18" fillId="0" borderId="14" xfId="0" applyNumberFormat="1" applyFont="1" applyBorder="1" applyAlignment="1">
      <alignment horizontal="distributed" vertical="center"/>
    </xf>
    <xf numFmtId="49" fontId="5" fillId="0" borderId="0" xfId="0" applyNumberFormat="1" applyFont="1" applyAlignment="1">
      <alignment horizontal="left" vertical="center" indent="1" shrinkToFit="1"/>
    </xf>
    <xf numFmtId="49" fontId="1" fillId="0" borderId="0" xfId="0" applyNumberFormat="1" applyFont="1" applyAlignment="1">
      <alignment horizontal="left" vertical="center" indent="1" shrinkToFit="1"/>
    </xf>
    <xf numFmtId="49" fontId="19" fillId="0" borderId="14" xfId="0" applyNumberFormat="1" applyFont="1" applyBorder="1" applyAlignment="1">
      <alignment horizontal="distributed" vertical="center" wrapText="1"/>
    </xf>
    <xf numFmtId="0" fontId="14" fillId="0" borderId="8" xfId="0" applyFont="1" applyBorder="1">
      <alignment vertical="center"/>
    </xf>
    <xf numFmtId="0" fontId="6" fillId="0" borderId="0" xfId="0" applyFont="1" applyAlignment="1">
      <alignment horizontal="center" vertical="center"/>
    </xf>
    <xf numFmtId="0" fontId="6" fillId="0" borderId="9" xfId="0" applyFont="1" applyBorder="1" applyAlignment="1">
      <alignment horizontal="center" vertical="center"/>
    </xf>
    <xf numFmtId="49" fontId="1" fillId="0" borderId="10" xfId="0" applyNumberFormat="1" applyFont="1" applyBorder="1" applyAlignment="1">
      <alignment horizontal="left" vertical="center" indent="1" shrinkToFit="1"/>
    </xf>
    <xf numFmtId="49" fontId="1" fillId="0" borderId="1" xfId="0" applyNumberFormat="1" applyFont="1" applyBorder="1" applyAlignment="1">
      <alignment horizontal="left" vertical="center" indent="1" shrinkToFit="1"/>
    </xf>
    <xf numFmtId="49" fontId="18" fillId="0" borderId="0" xfId="0" applyNumberFormat="1" applyFont="1" applyAlignment="1">
      <alignment horizontal="distributed" vertical="center"/>
    </xf>
    <xf numFmtId="49" fontId="1" fillId="0" borderId="0" xfId="0" applyNumberFormat="1" applyFont="1" applyAlignment="1">
      <alignment horizontal="left" vertical="center" shrinkToFit="1"/>
    </xf>
    <xf numFmtId="49" fontId="1" fillId="0" borderId="15" xfId="0" applyNumberFormat="1" applyFont="1" applyBorder="1" applyAlignment="1">
      <alignment horizontal="left" vertical="center" shrinkToFit="1"/>
    </xf>
    <xf numFmtId="49" fontId="1" fillId="0" borderId="15" xfId="0" applyNumberFormat="1" applyFont="1" applyBorder="1" applyAlignment="1">
      <alignment horizontal="left" vertical="center" indent="1" shrinkToFit="1"/>
    </xf>
    <xf numFmtId="49" fontId="18" fillId="0" borderId="13" xfId="0" applyNumberFormat="1" applyFont="1" applyBorder="1" applyAlignment="1">
      <alignment horizontal="distributed" vertical="center"/>
    </xf>
    <xf numFmtId="49" fontId="1" fillId="0" borderId="13" xfId="0" applyNumberFormat="1" applyFont="1" applyBorder="1" applyAlignment="1">
      <alignment horizontal="center" vertical="center"/>
    </xf>
    <xf numFmtId="181" fontId="1" fillId="0" borderId="0" xfId="0" applyNumberFormat="1" applyFont="1" applyAlignment="1">
      <alignment horizontal="left" vertical="center"/>
    </xf>
    <xf numFmtId="181" fontId="1" fillId="0" borderId="0" xfId="0" applyNumberFormat="1" applyFont="1">
      <alignment vertical="center"/>
    </xf>
    <xf numFmtId="0" fontId="6" fillId="0" borderId="1" xfId="0" applyFont="1" applyBorder="1" applyAlignment="1">
      <alignment horizontal="center" vertical="center"/>
    </xf>
    <xf numFmtId="0" fontId="14" fillId="0" borderId="0" xfId="0" applyFont="1" applyAlignment="1">
      <alignment horizontal="center" vertical="center"/>
    </xf>
    <xf numFmtId="0" fontId="21" fillId="0" borderId="0" xfId="0" applyFont="1">
      <alignment vertical="center"/>
    </xf>
    <xf numFmtId="0" fontId="22" fillId="0" borderId="16" xfId="0" applyFont="1" applyBorder="1" applyAlignment="1">
      <alignment horizontal="center" vertical="center" shrinkToFit="1"/>
    </xf>
    <xf numFmtId="0" fontId="14" fillId="0" borderId="0" xfId="5" applyFont="1" applyAlignment="1">
      <alignment vertical="center"/>
    </xf>
    <xf numFmtId="182" fontId="9" fillId="0" borderId="0" xfId="1" applyNumberFormat="1" applyFont="1" applyAlignment="1">
      <alignment horizontal="center" vertical="center" shrinkToFit="1"/>
    </xf>
    <xf numFmtId="182" fontId="9" fillId="0" borderId="1" xfId="1" applyNumberFormat="1" applyFont="1" applyBorder="1" applyAlignment="1">
      <alignment horizontal="center" vertical="center" shrinkToFit="1"/>
    </xf>
    <xf numFmtId="0" fontId="25" fillId="0" borderId="0" xfId="1" applyFont="1">
      <alignment vertical="center"/>
    </xf>
    <xf numFmtId="0" fontId="5" fillId="0" borderId="1" xfId="0" applyFont="1" applyBorder="1" applyAlignment="1">
      <alignment horizontal="center" vertical="center"/>
    </xf>
    <xf numFmtId="0" fontId="22" fillId="0" borderId="16" xfId="4" applyFont="1" applyBorder="1" applyAlignment="1">
      <alignment horizontal="center" vertical="center" shrinkToFit="1"/>
    </xf>
    <xf numFmtId="180" fontId="1" fillId="0" borderId="0" xfId="0" applyNumberFormat="1" applyFont="1" applyAlignment="1">
      <alignment horizontal="left" vertical="center" shrinkToFit="1"/>
    </xf>
    <xf numFmtId="180" fontId="1" fillId="0" borderId="15" xfId="0" applyNumberFormat="1" applyFont="1" applyBorder="1" applyAlignment="1">
      <alignment horizontal="left" vertical="center" shrinkToFit="1"/>
    </xf>
    <xf numFmtId="180" fontId="1" fillId="0" borderId="15" xfId="0" applyNumberFormat="1" applyFont="1" applyBorder="1" applyAlignment="1">
      <alignment horizontal="left" vertical="center" indent="1" shrinkToFit="1"/>
    </xf>
    <xf numFmtId="180" fontId="1" fillId="0" borderId="0" xfId="0" applyNumberFormat="1" applyFont="1" applyAlignment="1">
      <alignment horizontal="left" vertical="center" indent="1" shrinkToFit="1"/>
    </xf>
    <xf numFmtId="49" fontId="18" fillId="0" borderId="26" xfId="0" applyNumberFormat="1" applyFont="1" applyBorder="1" applyAlignment="1">
      <alignment horizontal="distributed" vertical="center"/>
    </xf>
    <xf numFmtId="49" fontId="1" fillId="0" borderId="26" xfId="0" applyNumberFormat="1" applyFont="1" applyBorder="1" applyAlignment="1">
      <alignment horizontal="center" vertical="center"/>
    </xf>
    <xf numFmtId="0" fontId="31" fillId="0" borderId="0" xfId="1" applyFont="1" applyAlignment="1"/>
    <xf numFmtId="49" fontId="1" fillId="0" borderId="10" xfId="5" applyNumberFormat="1" applyFont="1" applyBorder="1" applyAlignment="1">
      <alignment horizontal="left" vertical="center" indent="1" shrinkToFit="1"/>
    </xf>
    <xf numFmtId="49" fontId="1" fillId="0" borderId="1" xfId="5" applyNumberFormat="1" applyFont="1" applyBorder="1" applyAlignment="1">
      <alignment horizontal="left" vertical="center" indent="1" shrinkToFit="1"/>
    </xf>
    <xf numFmtId="0" fontId="14" fillId="0" borderId="0" xfId="13" applyFont="1">
      <alignment vertical="center"/>
    </xf>
    <xf numFmtId="0" fontId="6" fillId="0" borderId="0" xfId="13" applyFont="1">
      <alignment vertical="center"/>
    </xf>
    <xf numFmtId="49" fontId="19" fillId="0" borderId="15" xfId="0" applyNumberFormat="1" applyFont="1" applyBorder="1" applyAlignment="1">
      <alignment horizontal="left" vertical="center" wrapText="1"/>
    </xf>
    <xf numFmtId="49" fontId="19" fillId="0" borderId="13" xfId="0" applyNumberFormat="1" applyFont="1" applyBorder="1" applyAlignment="1">
      <alignment horizontal="left" vertical="center" wrapText="1"/>
    </xf>
    <xf numFmtId="49" fontId="1" fillId="0" borderId="0" xfId="0" applyNumberFormat="1" applyFont="1" applyAlignment="1">
      <alignment vertical="center" shrinkToFit="1"/>
    </xf>
    <xf numFmtId="49" fontId="1" fillId="0" borderId="6" xfId="5" applyNumberFormat="1" applyFont="1" applyBorder="1" applyAlignment="1">
      <alignment horizontal="left" vertical="center" indent="1" shrinkToFit="1"/>
    </xf>
    <xf numFmtId="49" fontId="1" fillId="0" borderId="2" xfId="5" applyNumberFormat="1" applyFont="1" applyBorder="1" applyAlignment="1">
      <alignment horizontal="left" vertical="center" indent="1" shrinkToFit="1"/>
    </xf>
    <xf numFmtId="0" fontId="14" fillId="0" borderId="2" xfId="0" applyFont="1" applyBorder="1">
      <alignment vertical="center"/>
    </xf>
    <xf numFmtId="49" fontId="1" fillId="0" borderId="2" xfId="0" applyNumberFormat="1" applyFont="1" applyBorder="1" applyAlignment="1">
      <alignment vertical="center" shrinkToFit="1"/>
    </xf>
    <xf numFmtId="49" fontId="1" fillId="0" borderId="7" xfId="5" applyNumberFormat="1" applyFont="1" applyBorder="1" applyAlignment="1">
      <alignment horizontal="left" vertical="center" indent="1" shrinkToFit="1"/>
    </xf>
    <xf numFmtId="0" fontId="14" fillId="0" borderId="1" xfId="0" applyFont="1" applyBorder="1">
      <alignment vertical="center"/>
    </xf>
    <xf numFmtId="49" fontId="1" fillId="0" borderId="1" xfId="0" applyNumberFormat="1" applyFont="1" applyBorder="1" applyAlignment="1">
      <alignment vertical="center" shrinkToFit="1"/>
    </xf>
    <xf numFmtId="0" fontId="1" fillId="0" borderId="0" xfId="1" applyAlignment="1">
      <alignment horizontal="center" vertical="center"/>
    </xf>
    <xf numFmtId="0" fontId="35" fillId="4" borderId="0" xfId="0" applyFont="1" applyFill="1">
      <alignment vertical="center"/>
    </xf>
    <xf numFmtId="49" fontId="34" fillId="0" borderId="0" xfId="5" applyNumberFormat="1" applyFont="1" applyAlignment="1">
      <alignment horizontal="center" vertical="center" wrapText="1"/>
    </xf>
    <xf numFmtId="49" fontId="19" fillId="0" borderId="0" xfId="0" applyNumberFormat="1" applyFont="1" applyAlignment="1">
      <alignment horizontal="left" vertical="center" wrapText="1"/>
    </xf>
    <xf numFmtId="49" fontId="20" fillId="0" borderId="0" xfId="4" applyNumberFormat="1" applyFont="1" applyAlignment="1">
      <alignment vertical="center" shrinkToFit="1"/>
    </xf>
    <xf numFmtId="49" fontId="19" fillId="0" borderId="15" xfId="0" applyNumberFormat="1" applyFont="1" applyBorder="1" applyAlignment="1">
      <alignment horizontal="distributed" vertical="center" wrapText="1"/>
    </xf>
    <xf numFmtId="0" fontId="36" fillId="0" borderId="0" xfId="13" applyFont="1">
      <alignment vertical="center"/>
    </xf>
    <xf numFmtId="49" fontId="37" fillId="0" borderId="0" xfId="5" applyNumberFormat="1" applyFont="1" applyAlignment="1">
      <alignment horizontal="left" vertical="center"/>
    </xf>
    <xf numFmtId="49" fontId="36" fillId="0" borderId="0" xfId="5" applyNumberFormat="1" applyFont="1" applyAlignment="1">
      <alignment horizontal="left" vertical="center" shrinkToFit="1"/>
    </xf>
    <xf numFmtId="49" fontId="36" fillId="0" borderId="0" xfId="5" applyNumberFormat="1" applyFont="1" applyAlignment="1">
      <alignment horizontal="right" vertical="center" shrinkToFit="1"/>
    </xf>
    <xf numFmtId="0" fontId="36" fillId="0" borderId="0" xfId="5" applyFont="1" applyAlignment="1">
      <alignment vertical="center"/>
    </xf>
    <xf numFmtId="49" fontId="36" fillId="0" borderId="0" xfId="5" applyNumberFormat="1" applyFont="1" applyAlignment="1">
      <alignment horizontal="right" vertical="center"/>
    </xf>
    <xf numFmtId="0" fontId="38" fillId="0" borderId="0" xfId="14" applyFont="1" applyAlignment="1">
      <alignment horizontal="center" vertical="center"/>
    </xf>
    <xf numFmtId="0" fontId="14" fillId="0" borderId="0" xfId="13" applyFont="1" applyAlignment="1" applyProtection="1">
      <alignment horizontal="center" vertical="center"/>
      <protection locked="0"/>
    </xf>
    <xf numFmtId="176" fontId="36" fillId="0" borderId="0" xfId="5" applyNumberFormat="1" applyFont="1" applyAlignment="1">
      <alignment horizontal="right" vertical="center"/>
    </xf>
    <xf numFmtId="38" fontId="40" fillId="0" borderId="0" xfId="8" applyFont="1" applyFill="1" applyAlignment="1">
      <alignment horizontal="left" vertical="center" shrinkToFit="1"/>
    </xf>
    <xf numFmtId="38" fontId="40" fillId="0" borderId="0" xfId="8" applyFont="1" applyFill="1" applyBorder="1" applyAlignment="1">
      <alignment vertical="center" shrinkToFit="1"/>
    </xf>
    <xf numFmtId="0" fontId="41" fillId="0" borderId="0" xfId="5" applyFont="1" applyAlignment="1">
      <alignment vertical="center"/>
    </xf>
    <xf numFmtId="0" fontId="36" fillId="0" borderId="0" xfId="5" applyFont="1" applyAlignment="1">
      <alignment horizontal="right" vertical="center"/>
    </xf>
    <xf numFmtId="179" fontId="36" fillId="0" borderId="0" xfId="5" applyNumberFormat="1" applyFont="1" applyAlignment="1">
      <alignment horizontal="right" vertical="center"/>
    </xf>
    <xf numFmtId="0" fontId="37" fillId="0" borderId="0" xfId="5" applyFont="1" applyAlignment="1">
      <alignment vertical="center"/>
    </xf>
    <xf numFmtId="0" fontId="39" fillId="0" borderId="0" xfId="5" applyFont="1" applyAlignment="1">
      <alignment horizontal="center" vertical="center"/>
    </xf>
    <xf numFmtId="49" fontId="42" fillId="0" borderId="0" xfId="5" applyNumberFormat="1" applyFont="1" applyAlignment="1">
      <alignment horizontal="distributed" vertical="center" wrapText="1"/>
    </xf>
    <xf numFmtId="178" fontId="40" fillId="0" borderId="0" xfId="5" applyNumberFormat="1" applyFont="1" applyAlignment="1">
      <alignment vertical="center" shrinkToFit="1"/>
    </xf>
    <xf numFmtId="0" fontId="40" fillId="0" borderId="0" xfId="5" applyFont="1" applyAlignment="1">
      <alignment vertical="center" shrinkToFit="1"/>
    </xf>
    <xf numFmtId="0" fontId="36" fillId="0" borderId="0" xfId="5" applyFont="1" applyAlignment="1">
      <alignment vertical="center" shrinkToFit="1"/>
    </xf>
    <xf numFmtId="14" fontId="36" fillId="0" borderId="0" xfId="5" applyNumberFormat="1" applyFont="1" applyAlignment="1">
      <alignment horizontal="right" vertical="center"/>
    </xf>
    <xf numFmtId="181" fontId="36" fillId="0" borderId="0" xfId="5" applyNumberFormat="1" applyFont="1" applyAlignment="1">
      <alignment horizontal="right" vertical="center"/>
    </xf>
    <xf numFmtId="49" fontId="37" fillId="0" borderId="15" xfId="5" applyNumberFormat="1" applyFont="1" applyBorder="1" applyAlignment="1">
      <alignment horizontal="left" vertical="center" shrinkToFit="1"/>
    </xf>
    <xf numFmtId="0" fontId="41" fillId="0" borderId="15" xfId="5" applyFont="1" applyBorder="1" applyAlignment="1">
      <alignment vertical="center"/>
    </xf>
    <xf numFmtId="49" fontId="37" fillId="0" borderId="0" xfId="5" applyNumberFormat="1" applyFont="1" applyAlignment="1">
      <alignment vertical="center" shrinkToFit="1"/>
    </xf>
    <xf numFmtId="49" fontId="36" fillId="0" borderId="0" xfId="5" applyNumberFormat="1" applyFont="1" applyAlignment="1">
      <alignment horizontal="left" vertical="center" indent="1" shrinkToFit="1"/>
    </xf>
    <xf numFmtId="49" fontId="42" fillId="0" borderId="0" xfId="5" applyNumberFormat="1" applyFont="1" applyAlignment="1">
      <alignment horizontal="distributed" vertical="center"/>
    </xf>
    <xf numFmtId="49" fontId="37" fillId="0" borderId="0" xfId="5" applyNumberFormat="1" applyFont="1" applyAlignment="1" applyProtection="1">
      <alignment shrinkToFit="1"/>
      <protection locked="0"/>
    </xf>
    <xf numFmtId="49" fontId="36" fillId="0" borderId="0" xfId="5" applyNumberFormat="1" applyFont="1" applyAlignment="1">
      <alignment shrinkToFit="1"/>
    </xf>
    <xf numFmtId="49" fontId="37" fillId="0" borderId="0" xfId="5" applyNumberFormat="1" applyFont="1" applyAlignment="1" applyProtection="1">
      <alignment vertical="center"/>
      <protection locked="0"/>
    </xf>
    <xf numFmtId="49" fontId="36" fillId="0" borderId="0" xfId="5" applyNumberFormat="1" applyFont="1" applyAlignment="1">
      <alignment vertical="center" shrinkToFit="1"/>
    </xf>
    <xf numFmtId="181" fontId="36" fillId="0" borderId="0" xfId="5" applyNumberFormat="1" applyFont="1" applyAlignment="1">
      <alignment horizontal="left" vertical="center"/>
    </xf>
    <xf numFmtId="0" fontId="36" fillId="0" borderId="0" xfId="5" applyFont="1" applyAlignment="1">
      <alignment horizontal="center" vertical="center"/>
    </xf>
    <xf numFmtId="181" fontId="36" fillId="0" borderId="0" xfId="5" applyNumberFormat="1" applyFont="1" applyAlignment="1">
      <alignment vertical="center"/>
    </xf>
    <xf numFmtId="0" fontId="36" fillId="0" borderId="3" xfId="5" applyFont="1" applyBorder="1" applyAlignment="1">
      <alignment vertical="center"/>
    </xf>
    <xf numFmtId="0" fontId="36" fillId="0" borderId="5" xfId="5" applyFont="1" applyBorder="1" applyAlignment="1">
      <alignment vertical="center"/>
    </xf>
    <xf numFmtId="0" fontId="36" fillId="0" borderId="0" xfId="13" applyFont="1" applyAlignment="1">
      <alignment horizontal="center" vertical="center"/>
    </xf>
    <xf numFmtId="0" fontId="39" fillId="0" borderId="3" xfId="5" applyFont="1" applyBorder="1" applyAlignment="1">
      <alignment horizontal="center" vertical="center" shrinkToFit="1"/>
    </xf>
    <xf numFmtId="0" fontId="39" fillId="0" borderId="4" xfId="5" applyFont="1" applyBorder="1" applyAlignment="1">
      <alignment horizontal="center" vertical="center" shrinkToFit="1"/>
    </xf>
    <xf numFmtId="0" fontId="39" fillId="0" borderId="4" xfId="5" applyFont="1" applyBorder="1" applyAlignment="1">
      <alignment horizontal="right" vertical="center"/>
    </xf>
    <xf numFmtId="0" fontId="39" fillId="0" borderId="5" xfId="5" applyFont="1" applyBorder="1" applyAlignment="1">
      <alignment horizontal="center" vertical="center" shrinkToFit="1"/>
    </xf>
    <xf numFmtId="0" fontId="14" fillId="0" borderId="0" xfId="13" applyFont="1" applyAlignment="1">
      <alignment horizontal="center" vertical="center"/>
    </xf>
    <xf numFmtId="0" fontId="42" fillId="0" borderId="0" xfId="13" applyFont="1">
      <alignment vertical="center"/>
    </xf>
    <xf numFmtId="0" fontId="42" fillId="0" borderId="16" xfId="5" applyFont="1" applyBorder="1" applyAlignment="1">
      <alignment horizontal="center" vertical="center" shrinkToFit="1"/>
    </xf>
    <xf numFmtId="0" fontId="21" fillId="0" borderId="0" xfId="13" applyFont="1">
      <alignment vertical="center"/>
    </xf>
    <xf numFmtId="186" fontId="37" fillId="0" borderId="16" xfId="5" applyNumberFormat="1" applyFont="1" applyBorder="1" applyAlignment="1">
      <alignment horizontal="right" vertical="center" shrinkToFit="1"/>
    </xf>
    <xf numFmtId="0" fontId="14" fillId="0" borderId="0" xfId="13" applyFont="1" applyProtection="1">
      <alignment vertical="center"/>
      <protection locked="0"/>
    </xf>
    <xf numFmtId="49" fontId="45" fillId="0" borderId="0" xfId="13" applyNumberFormat="1" applyFont="1" applyProtection="1">
      <alignment vertical="center"/>
      <protection locked="0"/>
    </xf>
    <xf numFmtId="1" fontId="42" fillId="0" borderId="16" xfId="5" applyNumberFormat="1" applyFont="1" applyBorder="1" applyAlignment="1">
      <alignment horizontal="center" vertical="center" shrinkToFit="1"/>
    </xf>
    <xf numFmtId="0" fontId="36" fillId="0" borderId="0" xfId="0" applyFont="1">
      <alignment vertical="center"/>
    </xf>
    <xf numFmtId="0" fontId="37" fillId="0" borderId="16" xfId="5" applyFont="1" applyBorder="1" applyAlignment="1" applyProtection="1">
      <alignment horizontal="center" vertical="center" shrinkToFit="1"/>
      <protection locked="0"/>
    </xf>
    <xf numFmtId="0" fontId="50" fillId="0" borderId="0" xfId="0" applyFont="1">
      <alignment vertical="center"/>
    </xf>
    <xf numFmtId="0" fontId="42" fillId="0" borderId="23" xfId="5" applyFont="1" applyBorder="1" applyAlignment="1">
      <alignment horizontal="center" vertical="center" shrinkToFit="1"/>
    </xf>
    <xf numFmtId="0" fontId="42" fillId="0" borderId="3" xfId="5" applyFont="1" applyBorder="1" applyAlignment="1">
      <alignment horizontal="center" vertical="center" shrinkToFit="1"/>
    </xf>
    <xf numFmtId="0" fontId="52" fillId="6" borderId="0" xfId="13" applyFont="1" applyFill="1">
      <alignment vertical="center"/>
    </xf>
    <xf numFmtId="0" fontId="53" fillId="6" borderId="0" xfId="13" applyFont="1" applyFill="1">
      <alignment vertical="center"/>
    </xf>
    <xf numFmtId="0" fontId="53" fillId="0" borderId="0" xfId="13" applyFont="1">
      <alignment vertical="center"/>
    </xf>
    <xf numFmtId="49" fontId="18" fillId="0" borderId="14" xfId="0" applyNumberFormat="1" applyFont="1" applyBorder="1" applyAlignment="1">
      <alignment horizontal="right" vertical="center"/>
    </xf>
    <xf numFmtId="0" fontId="59" fillId="0" borderId="0" xfId="0" applyFont="1">
      <alignment vertical="center"/>
    </xf>
    <xf numFmtId="0" fontId="0" fillId="7" borderId="30" xfId="0" applyFill="1" applyBorder="1" applyAlignment="1">
      <alignment horizontal="center" vertical="center"/>
    </xf>
    <xf numFmtId="0" fontId="25" fillId="0" borderId="0" xfId="0" applyFont="1">
      <alignment vertical="center"/>
    </xf>
    <xf numFmtId="0" fontId="0" fillId="0" borderId="0" xfId="0" applyAlignment="1">
      <alignment horizontal="left" vertical="center"/>
    </xf>
    <xf numFmtId="0" fontId="0" fillId="6" borderId="30" xfId="0" applyFill="1" applyBorder="1" applyAlignment="1">
      <alignment horizontal="center" vertical="center"/>
    </xf>
    <xf numFmtId="0" fontId="60" fillId="0" borderId="0" xfId="0" applyFont="1">
      <alignment vertical="center"/>
    </xf>
    <xf numFmtId="0" fontId="0" fillId="0" borderId="0" xfId="0" applyAlignment="1">
      <alignment horizontal="center" vertical="center"/>
    </xf>
    <xf numFmtId="0" fontId="0" fillId="0" borderId="0" xfId="0" applyAlignment="1">
      <alignment vertical="top" wrapText="1"/>
    </xf>
    <xf numFmtId="0" fontId="0" fillId="0" borderId="0" xfId="0" applyAlignment="1">
      <alignment vertical="top"/>
    </xf>
    <xf numFmtId="0" fontId="22" fillId="5" borderId="16" xfId="0" applyFont="1" applyFill="1" applyBorder="1" applyAlignment="1">
      <alignment horizontal="center" vertical="center"/>
    </xf>
    <xf numFmtId="0" fontId="22" fillId="0" borderId="0" xfId="0" applyFont="1" applyAlignment="1">
      <alignment horizontal="center" vertical="center"/>
    </xf>
    <xf numFmtId="0" fontId="22" fillId="0" borderId="16" xfId="0" applyFont="1" applyBorder="1">
      <alignment vertical="center"/>
    </xf>
    <xf numFmtId="0" fontId="22" fillId="0" borderId="33" xfId="0" applyFont="1" applyBorder="1">
      <alignment vertical="center"/>
    </xf>
    <xf numFmtId="0" fontId="22" fillId="0" borderId="34" xfId="0" applyFont="1" applyBorder="1">
      <alignment vertical="center"/>
    </xf>
    <xf numFmtId="0" fontId="22" fillId="0" borderId="35" xfId="0" applyFont="1" applyBorder="1">
      <alignment vertical="center"/>
    </xf>
    <xf numFmtId="0" fontId="22" fillId="0" borderId="36" xfId="0" applyFont="1" applyBorder="1">
      <alignment vertical="center"/>
    </xf>
    <xf numFmtId="0" fontId="63" fillId="0" borderId="8" xfId="0" applyFont="1" applyBorder="1" applyAlignment="1">
      <alignment vertical="center" wrapText="1"/>
    </xf>
    <xf numFmtId="0" fontId="57" fillId="0" borderId="0" xfId="15">
      <alignment vertical="center"/>
    </xf>
    <xf numFmtId="0" fontId="57" fillId="0" borderId="0" xfId="15" applyAlignment="1">
      <alignment horizontal="center" vertical="center"/>
    </xf>
    <xf numFmtId="0" fontId="66" fillId="0" borderId="0" xfId="15" applyFont="1">
      <alignment vertical="center"/>
    </xf>
    <xf numFmtId="0" fontId="31" fillId="0" borderId="1" xfId="15" applyFont="1" applyBorder="1">
      <alignment vertical="center"/>
    </xf>
    <xf numFmtId="0" fontId="57" fillId="0" borderId="1" xfId="15" applyBorder="1">
      <alignment vertical="center"/>
    </xf>
    <xf numFmtId="0" fontId="67" fillId="0" borderId="0" xfId="15" applyFont="1" applyAlignment="1">
      <alignment horizontal="center" vertical="center"/>
    </xf>
    <xf numFmtId="0" fontId="68" fillId="0" borderId="0" xfId="15" applyFont="1">
      <alignment vertical="center"/>
    </xf>
    <xf numFmtId="0" fontId="30" fillId="0" borderId="0" xfId="15" applyFont="1">
      <alignment vertical="center"/>
    </xf>
    <xf numFmtId="0" fontId="57" fillId="0" borderId="1" xfId="15" applyBorder="1" applyAlignment="1">
      <alignment horizontal="center" vertical="center"/>
    </xf>
    <xf numFmtId="0" fontId="57" fillId="8" borderId="16" xfId="15" applyFill="1" applyBorder="1">
      <alignment vertical="center"/>
    </xf>
    <xf numFmtId="0" fontId="57" fillId="8" borderId="0" xfId="15" applyFill="1" applyAlignment="1">
      <alignment horizontal="center" vertical="center"/>
    </xf>
    <xf numFmtId="0" fontId="67" fillId="7" borderId="0" xfId="15" applyFont="1" applyFill="1" applyAlignment="1"/>
    <xf numFmtId="184" fontId="37" fillId="8" borderId="23" xfId="5" applyNumberFormat="1" applyFont="1" applyFill="1" applyBorder="1" applyAlignment="1" applyProtection="1">
      <alignment horizontal="center" vertical="center" shrinkToFit="1"/>
      <protection locked="0"/>
    </xf>
    <xf numFmtId="184" fontId="37" fillId="8" borderId="24" xfId="5" applyNumberFormat="1" applyFont="1" applyFill="1" applyBorder="1" applyAlignment="1" applyProtection="1">
      <alignment horizontal="center" vertical="center" shrinkToFit="1"/>
      <protection locked="0"/>
    </xf>
    <xf numFmtId="184" fontId="37" fillId="8" borderId="24" xfId="8" applyNumberFormat="1" applyFont="1" applyFill="1" applyBorder="1" applyAlignment="1" applyProtection="1">
      <alignment horizontal="center" vertical="center" shrinkToFit="1"/>
      <protection locked="0"/>
    </xf>
    <xf numFmtId="184" fontId="37" fillId="8" borderId="25" xfId="5" applyNumberFormat="1" applyFont="1" applyFill="1" applyBorder="1" applyAlignment="1" applyProtection="1">
      <alignment horizontal="center" vertical="center" shrinkToFit="1"/>
      <protection locked="0"/>
    </xf>
    <xf numFmtId="185" fontId="37" fillId="8" borderId="5" xfId="5" applyNumberFormat="1" applyFont="1" applyFill="1" applyBorder="1" applyAlignment="1" applyProtection="1">
      <alignment horizontal="center" vertical="center" shrinkToFit="1"/>
      <protection locked="0"/>
    </xf>
    <xf numFmtId="180" fontId="1" fillId="7" borderId="13" xfId="0" applyNumberFormat="1" applyFont="1" applyFill="1" applyBorder="1" applyAlignment="1">
      <alignment horizontal="left" vertical="center" shrinkToFit="1"/>
    </xf>
    <xf numFmtId="180" fontId="1" fillId="8" borderId="13" xfId="0" applyNumberFormat="1" applyFont="1" applyFill="1" applyBorder="1" applyAlignment="1">
      <alignment horizontal="left" vertical="center" shrinkToFit="1"/>
    </xf>
    <xf numFmtId="0" fontId="22" fillId="7" borderId="16" xfId="0" applyFont="1" applyFill="1" applyBorder="1" applyAlignment="1">
      <alignment horizontal="center" vertical="center" shrinkToFit="1"/>
    </xf>
    <xf numFmtId="180" fontId="22" fillId="7" borderId="16" xfId="4" applyNumberFormat="1" applyFont="1" applyFill="1" applyBorder="1" applyAlignment="1">
      <alignment horizontal="center" vertical="center" shrinkToFit="1"/>
    </xf>
    <xf numFmtId="0" fontId="22" fillId="8" borderId="16" xfId="4" applyFont="1" applyFill="1" applyBorder="1" applyAlignment="1">
      <alignment horizontal="center" vertical="center" shrinkToFit="1"/>
    </xf>
    <xf numFmtId="0" fontId="0" fillId="8" borderId="30" xfId="0" applyFill="1" applyBorder="1" applyAlignment="1">
      <alignment horizontal="center" vertical="center"/>
    </xf>
    <xf numFmtId="0" fontId="29" fillId="0" borderId="0" xfId="0" applyFont="1">
      <alignment vertical="center"/>
    </xf>
    <xf numFmtId="0" fontId="29" fillId="0" borderId="27" xfId="0" applyFont="1" applyBorder="1" applyAlignment="1">
      <alignment horizontal="center" vertical="center"/>
    </xf>
    <xf numFmtId="0" fontId="29" fillId="0" borderId="27" xfId="0" applyFont="1" applyBorder="1" applyAlignment="1">
      <alignment vertical="center" wrapText="1"/>
    </xf>
    <xf numFmtId="0" fontId="29" fillId="0" borderId="29" xfId="0" applyFont="1" applyBorder="1" applyAlignment="1">
      <alignment vertical="center" wrapText="1"/>
    </xf>
    <xf numFmtId="0" fontId="29" fillId="0" borderId="28" xfId="0" applyFont="1" applyBorder="1" applyAlignment="1">
      <alignment vertical="center" wrapText="1"/>
    </xf>
    <xf numFmtId="0" fontId="29" fillId="0" borderId="16" xfId="0" applyFont="1" applyBorder="1" applyAlignment="1">
      <alignment horizontal="center" vertical="center"/>
    </xf>
    <xf numFmtId="0" fontId="29" fillId="0" borderId="16" xfId="0" applyFont="1" applyBorder="1" applyAlignment="1">
      <alignment vertical="center" wrapText="1"/>
    </xf>
    <xf numFmtId="0" fontId="71" fillId="0" borderId="16" xfId="0" applyFont="1" applyBorder="1" applyAlignment="1">
      <alignment vertical="center" wrapText="1"/>
    </xf>
    <xf numFmtId="0" fontId="70" fillId="0" borderId="29" xfId="0" applyFont="1" applyBorder="1" applyAlignment="1">
      <alignment vertical="center" wrapText="1"/>
    </xf>
    <xf numFmtId="0" fontId="71" fillId="0" borderId="27" xfId="0" applyFont="1" applyBorder="1" applyAlignment="1">
      <alignment vertical="center" wrapText="1"/>
    </xf>
    <xf numFmtId="0" fontId="70" fillId="0" borderId="28" xfId="0" applyFont="1" applyBorder="1" applyAlignment="1">
      <alignment vertical="center" wrapText="1"/>
    </xf>
    <xf numFmtId="0" fontId="0" fillId="8" borderId="31" xfId="0" applyFill="1" applyBorder="1" applyAlignment="1">
      <alignment horizontal="center" vertical="center"/>
    </xf>
    <xf numFmtId="0" fontId="0" fillId="7" borderId="31" xfId="0" applyFill="1" applyBorder="1" applyAlignment="1">
      <alignment horizontal="center" vertical="center"/>
    </xf>
    <xf numFmtId="0" fontId="0" fillId="6" borderId="31" xfId="0" applyFill="1" applyBorder="1" applyAlignment="1">
      <alignment horizontal="center" vertical="center"/>
    </xf>
    <xf numFmtId="180" fontId="0" fillId="0" borderId="0" xfId="0" applyNumberFormat="1">
      <alignment vertical="center"/>
    </xf>
    <xf numFmtId="0" fontId="0" fillId="0" borderId="16" xfId="0" applyBorder="1" applyAlignment="1">
      <alignment vertical="center" shrinkToFit="1"/>
    </xf>
    <xf numFmtId="180" fontId="0" fillId="0" borderId="16" xfId="0" applyNumberFormat="1" applyBorder="1" applyAlignment="1">
      <alignment vertical="center" shrinkToFit="1"/>
    </xf>
    <xf numFmtId="0" fontId="73" fillId="0" borderId="16" xfId="0" applyFont="1" applyBorder="1" applyAlignment="1">
      <alignment vertical="center" shrinkToFit="1"/>
    </xf>
    <xf numFmtId="0" fontId="74" fillId="0" borderId="16" xfId="0" applyFont="1" applyBorder="1" applyAlignment="1">
      <alignment vertical="center" shrinkToFit="1"/>
    </xf>
    <xf numFmtId="0" fontId="72" fillId="8" borderId="16" xfId="0" applyFont="1" applyFill="1" applyBorder="1" applyAlignment="1">
      <alignment horizontal="center" vertical="center"/>
    </xf>
    <xf numFmtId="180" fontId="72" fillId="8" borderId="16" xfId="0" applyNumberFormat="1" applyFont="1" applyFill="1" applyBorder="1" applyAlignment="1">
      <alignment horizontal="center" vertical="center"/>
    </xf>
    <xf numFmtId="0" fontId="75" fillId="0" borderId="0" xfId="0" applyFont="1">
      <alignment vertical="center"/>
    </xf>
    <xf numFmtId="0" fontId="49" fillId="7" borderId="16" xfId="5" applyFont="1" applyFill="1" applyBorder="1" applyAlignment="1" applyProtection="1">
      <alignment horizontal="center" vertical="center" wrapText="1" shrinkToFit="1"/>
      <protection locked="0"/>
    </xf>
    <xf numFmtId="180" fontId="37" fillId="7" borderId="16" xfId="5" applyNumberFormat="1" applyFont="1" applyFill="1" applyBorder="1" applyAlignment="1" applyProtection="1">
      <alignment horizontal="center" vertical="center" wrapText="1" shrinkToFit="1"/>
      <protection locked="0"/>
    </xf>
    <xf numFmtId="0" fontId="37" fillId="7" borderId="16" xfId="5" applyFont="1" applyFill="1" applyBorder="1" applyAlignment="1">
      <alignment horizontal="center" vertical="center" shrinkToFit="1"/>
    </xf>
    <xf numFmtId="188" fontId="0" fillId="0" borderId="16" xfId="0" applyNumberFormat="1" applyBorder="1" applyAlignment="1">
      <alignment vertical="center" shrinkToFit="1"/>
    </xf>
    <xf numFmtId="188" fontId="49" fillId="7" borderId="16" xfId="5" applyNumberFormat="1" applyFont="1" applyFill="1" applyBorder="1" applyAlignment="1" applyProtection="1">
      <alignment horizontal="center" vertical="center" shrinkToFit="1"/>
      <protection locked="0"/>
    </xf>
    <xf numFmtId="180" fontId="74" fillId="0" borderId="16" xfId="0" applyNumberFormat="1" applyFont="1" applyBorder="1" applyAlignment="1">
      <alignment vertical="center" shrinkToFit="1"/>
    </xf>
    <xf numFmtId="188" fontId="74" fillId="0" borderId="16" xfId="0" applyNumberFormat="1" applyFont="1" applyBorder="1" applyAlignment="1">
      <alignment vertical="center" shrinkToFit="1"/>
    </xf>
    <xf numFmtId="0" fontId="29" fillId="0" borderId="0" xfId="0" applyFont="1" applyAlignment="1">
      <alignment horizontal="distributed" vertical="center" justifyLastLine="1"/>
    </xf>
    <xf numFmtId="0" fontId="29" fillId="0" borderId="0" xfId="0" applyFont="1" applyAlignment="1">
      <alignment horizontal="center" vertical="center"/>
    </xf>
    <xf numFmtId="0" fontId="29" fillId="0" borderId="0" xfId="0" applyFont="1" applyAlignment="1">
      <alignment vertical="center" justifyLastLine="1"/>
    </xf>
    <xf numFmtId="49" fontId="29" fillId="0" borderId="0" xfId="0" applyNumberFormat="1" applyFont="1">
      <alignment vertical="center"/>
    </xf>
    <xf numFmtId="49" fontId="29" fillId="0" borderId="0" xfId="0" applyNumberFormat="1" applyFont="1" applyAlignment="1">
      <alignment horizontal="center" vertical="center"/>
    </xf>
    <xf numFmtId="49" fontId="29" fillId="0" borderId="0" xfId="0" applyNumberFormat="1" applyFont="1" applyAlignment="1">
      <alignment horizontal="left" vertical="center"/>
    </xf>
    <xf numFmtId="49" fontId="69" fillId="0" borderId="0" xfId="0" applyNumberFormat="1" applyFont="1" applyAlignment="1">
      <alignment horizontal="left" vertical="center"/>
    </xf>
    <xf numFmtId="0" fontId="69" fillId="0" borderId="0" xfId="0" applyFont="1">
      <alignment vertical="center"/>
    </xf>
    <xf numFmtId="49" fontId="29" fillId="0" borderId="0" xfId="0" applyNumberFormat="1" applyFont="1" applyAlignment="1">
      <alignment horizontal="right" vertical="center"/>
    </xf>
    <xf numFmtId="0" fontId="72" fillId="8" borderId="16" xfId="0" applyFont="1" applyFill="1" applyBorder="1" applyAlignment="1">
      <alignment horizontal="center" vertical="center" wrapText="1"/>
    </xf>
    <xf numFmtId="0" fontId="29" fillId="0" borderId="6" xfId="0" applyFont="1" applyBorder="1" applyAlignment="1">
      <alignment horizontal="center" vertical="center"/>
    </xf>
    <xf numFmtId="0" fontId="29" fillId="0" borderId="8" xfId="0" applyFont="1" applyBorder="1" applyAlignment="1">
      <alignment horizontal="center" vertical="center"/>
    </xf>
    <xf numFmtId="0" fontId="29" fillId="0" borderId="10" xfId="0" applyFont="1" applyBorder="1" applyAlignment="1">
      <alignment horizontal="center" vertical="center"/>
    </xf>
    <xf numFmtId="0" fontId="29" fillId="0" borderId="27" xfId="0" applyFont="1" applyBorder="1" applyAlignment="1">
      <alignment horizontal="center" vertical="center"/>
    </xf>
    <xf numFmtId="0" fontId="29" fillId="0" borderId="29" xfId="0" applyFont="1" applyBorder="1" applyAlignment="1">
      <alignment horizontal="center" vertical="center"/>
    </xf>
    <xf numFmtId="0" fontId="29" fillId="0" borderId="28" xfId="0" applyFont="1" applyBorder="1" applyAlignment="1">
      <alignment horizontal="center" vertical="center"/>
    </xf>
    <xf numFmtId="14" fontId="0" fillId="8" borderId="16" xfId="0" applyNumberFormat="1" applyFill="1" applyBorder="1" applyAlignment="1">
      <alignment horizontal="center" vertical="center" shrinkToFit="1"/>
    </xf>
    <xf numFmtId="0" fontId="0" fillId="8" borderId="3" xfId="0" applyFill="1" applyBorder="1" applyAlignment="1">
      <alignment horizontal="center" vertical="top"/>
    </xf>
    <xf numFmtId="0" fontId="0" fillId="8" borderId="4" xfId="0" applyFill="1" applyBorder="1" applyAlignment="1">
      <alignment horizontal="center" vertical="top"/>
    </xf>
    <xf numFmtId="0" fontId="0" fillId="8" borderId="5" xfId="0" applyFill="1" applyBorder="1" applyAlignment="1">
      <alignment horizontal="center" vertical="top"/>
    </xf>
    <xf numFmtId="0" fontId="58" fillId="0" borderId="0" xfId="0" applyFont="1" applyAlignment="1">
      <alignment horizontal="center" vertical="center"/>
    </xf>
    <xf numFmtId="0" fontId="0" fillId="0" borderId="31" xfId="0" applyBorder="1" applyAlignment="1">
      <alignment horizontal="left" vertical="center"/>
    </xf>
    <xf numFmtId="0" fontId="0" fillId="0" borderId="32" xfId="0" applyBorder="1" applyAlignment="1">
      <alignment horizontal="left" vertical="center"/>
    </xf>
    <xf numFmtId="14" fontId="0" fillId="8" borderId="16" xfId="0" applyNumberFormat="1" applyFill="1" applyBorder="1" applyAlignment="1">
      <alignment horizontal="center" vertical="center"/>
    </xf>
    <xf numFmtId="49" fontId="0" fillId="8" borderId="16" xfId="0" applyNumberFormat="1" applyFill="1" applyBorder="1" applyAlignment="1">
      <alignment horizontal="center" vertical="center" shrinkToFit="1"/>
    </xf>
    <xf numFmtId="0" fontId="22" fillId="0" borderId="27" xfId="0" applyFont="1" applyBorder="1" applyAlignment="1">
      <alignment horizontal="center" vertical="center"/>
    </xf>
    <xf numFmtId="0" fontId="22" fillId="0" borderId="29" xfId="0" applyFont="1" applyBorder="1" applyAlignment="1">
      <alignment horizontal="center" vertical="center"/>
    </xf>
    <xf numFmtId="0" fontId="22" fillId="0" borderId="16" xfId="0" applyFont="1" applyBorder="1" applyAlignment="1">
      <alignment horizontal="center" vertical="center"/>
    </xf>
    <xf numFmtId="14" fontId="0" fillId="6" borderId="16" xfId="0" applyNumberFormat="1" applyFill="1" applyBorder="1" applyAlignment="1">
      <alignment horizontal="center" vertical="center"/>
    </xf>
    <xf numFmtId="49" fontId="0" fillId="6" borderId="16" xfId="0" applyNumberFormat="1" applyFill="1" applyBorder="1" applyAlignment="1">
      <alignment horizontal="center" vertical="center" shrinkToFit="1"/>
    </xf>
    <xf numFmtId="0" fontId="22" fillId="0" borderId="28" xfId="0" applyFont="1" applyBorder="1" applyAlignment="1">
      <alignment horizontal="center" vertical="center"/>
    </xf>
    <xf numFmtId="0" fontId="0" fillId="8" borderId="16" xfId="0" applyFill="1" applyBorder="1" applyAlignment="1">
      <alignment horizontal="center" vertical="center"/>
    </xf>
    <xf numFmtId="0" fontId="57" fillId="8" borderId="16" xfId="15" applyFill="1" applyBorder="1" applyAlignment="1">
      <alignment horizontal="center" vertical="center"/>
    </xf>
    <xf numFmtId="0" fontId="57" fillId="7" borderId="3" xfId="15" applyFill="1" applyBorder="1" applyAlignment="1">
      <alignment horizontal="center" vertical="center"/>
    </xf>
    <xf numFmtId="0" fontId="57" fillId="7" borderId="4" xfId="15" applyFill="1" applyBorder="1" applyAlignment="1">
      <alignment horizontal="center" vertical="center"/>
    </xf>
    <xf numFmtId="0" fontId="57" fillId="7" borderId="5" xfId="15" applyFill="1" applyBorder="1" applyAlignment="1">
      <alignment horizontal="center" vertical="center"/>
    </xf>
    <xf numFmtId="0" fontId="57" fillId="8" borderId="3" xfId="15" applyFill="1" applyBorder="1" applyAlignment="1">
      <alignment horizontal="center" vertical="center"/>
    </xf>
    <xf numFmtId="0" fontId="57" fillId="8" borderId="4" xfId="15" applyFill="1" applyBorder="1" applyAlignment="1">
      <alignment horizontal="center" vertical="center"/>
    </xf>
    <xf numFmtId="0" fontId="57" fillId="8" borderId="5" xfId="15" applyFill="1" applyBorder="1" applyAlignment="1">
      <alignment horizontal="center" vertical="center"/>
    </xf>
    <xf numFmtId="0" fontId="57" fillId="0" borderId="16" xfId="15" applyBorder="1" applyAlignment="1">
      <alignment horizontal="left" vertical="center" wrapText="1"/>
    </xf>
    <xf numFmtId="0" fontId="57" fillId="0" borderId="16" xfId="15" applyBorder="1" applyAlignment="1">
      <alignment horizontal="left" vertical="center"/>
    </xf>
    <xf numFmtId="0" fontId="57" fillId="8" borderId="0" xfId="15" applyFill="1" applyAlignment="1">
      <alignment horizontal="center"/>
    </xf>
    <xf numFmtId="0" fontId="57" fillId="8" borderId="1" xfId="15" applyFill="1" applyBorder="1" applyAlignment="1">
      <alignment horizontal="center"/>
    </xf>
    <xf numFmtId="0" fontId="57" fillId="0" borderId="1" xfId="15" applyBorder="1" applyAlignment="1">
      <alignment horizontal="center" vertical="center"/>
    </xf>
    <xf numFmtId="0" fontId="57" fillId="0" borderId="3" xfId="15" applyBorder="1" applyAlignment="1">
      <alignment horizontal="left" vertical="center"/>
    </xf>
    <xf numFmtId="0" fontId="57" fillId="0" borderId="4" xfId="15" applyBorder="1" applyAlignment="1">
      <alignment horizontal="left" vertical="center"/>
    </xf>
    <xf numFmtId="0" fontId="57" fillId="0" borderId="5" xfId="15" applyBorder="1" applyAlignment="1">
      <alignment horizontal="left" vertical="center"/>
    </xf>
    <xf numFmtId="0" fontId="57" fillId="7" borderId="1" xfId="15" applyFill="1" applyBorder="1" applyAlignment="1">
      <alignment horizontal="center"/>
    </xf>
    <xf numFmtId="14" fontId="57" fillId="7" borderId="1" xfId="15" applyNumberFormat="1" applyFill="1" applyBorder="1" applyAlignment="1">
      <alignment horizontal="left"/>
    </xf>
    <xf numFmtId="0" fontId="57" fillId="7" borderId="1" xfId="15" applyFill="1" applyBorder="1" applyAlignment="1">
      <alignment horizontal="left"/>
    </xf>
    <xf numFmtId="0" fontId="57" fillId="0" borderId="0" xfId="15" applyAlignment="1">
      <alignment horizontal="center" vertical="center"/>
    </xf>
    <xf numFmtId="0" fontId="57" fillId="8" borderId="0" xfId="15" applyFill="1" applyAlignment="1">
      <alignment horizontal="center" vertical="center"/>
    </xf>
    <xf numFmtId="14" fontId="66" fillId="7" borderId="1" xfId="15" applyNumberFormat="1" applyFont="1" applyFill="1" applyBorder="1" applyAlignment="1">
      <alignment horizontal="center"/>
    </xf>
    <xf numFmtId="0" fontId="66" fillId="7" borderId="1" xfId="15" applyFont="1" applyFill="1" applyBorder="1" applyAlignment="1">
      <alignment horizontal="center"/>
    </xf>
    <xf numFmtId="0" fontId="33" fillId="8" borderId="0" xfId="15" applyFont="1" applyFill="1" applyAlignment="1">
      <alignment horizontal="center"/>
    </xf>
    <xf numFmtId="0" fontId="33" fillId="8" borderId="1" xfId="15" applyFont="1" applyFill="1" applyBorder="1" applyAlignment="1">
      <alignment horizontal="center"/>
    </xf>
    <xf numFmtId="0" fontId="67" fillId="0" borderId="0" xfId="15" applyFont="1" applyAlignment="1">
      <alignment horizontal="center" vertical="center"/>
    </xf>
    <xf numFmtId="49" fontId="37" fillId="8" borderId="3" xfId="5" applyNumberFormat="1" applyFont="1" applyFill="1" applyBorder="1" applyAlignment="1" applyProtection="1">
      <alignment horizontal="center" vertical="center" wrapText="1" shrinkToFit="1"/>
      <protection locked="0"/>
    </xf>
    <xf numFmtId="49" fontId="37" fillId="8" borderId="5" xfId="5" applyNumberFormat="1" applyFont="1" applyFill="1" applyBorder="1" applyAlignment="1" applyProtection="1">
      <alignment horizontal="center" vertical="center" wrapText="1" shrinkToFit="1"/>
      <protection locked="0"/>
    </xf>
    <xf numFmtId="183" fontId="39" fillId="8" borderId="4" xfId="5" applyNumberFormat="1" applyFont="1" applyFill="1" applyBorder="1" applyAlignment="1">
      <alignment horizontal="center" vertical="center" shrinkToFit="1"/>
    </xf>
    <xf numFmtId="0" fontId="36" fillId="0" borderId="27" xfId="5" applyFont="1" applyBorder="1" applyAlignment="1">
      <alignment horizontal="center" vertical="center" shrinkToFit="1"/>
    </xf>
    <xf numFmtId="0" fontId="36" fillId="0" borderId="28" xfId="5" applyFont="1" applyBorder="1" applyAlignment="1">
      <alignment horizontal="center" vertical="center" shrinkToFit="1"/>
    </xf>
    <xf numFmtId="0" fontId="36" fillId="0" borderId="16" xfId="5" applyFont="1" applyBorder="1" applyAlignment="1">
      <alignment horizontal="center" vertical="center" wrapText="1" shrinkToFit="1"/>
    </xf>
    <xf numFmtId="0" fontId="51" fillId="0" borderId="27" xfId="5" applyFont="1" applyBorder="1" applyAlignment="1">
      <alignment horizontal="center" vertical="center" wrapText="1" shrinkToFit="1"/>
    </xf>
    <xf numFmtId="0" fontId="51" fillId="0" borderId="28" xfId="5" applyFont="1" applyBorder="1" applyAlignment="1">
      <alignment horizontal="center" vertical="center" wrapText="1" shrinkToFit="1"/>
    </xf>
    <xf numFmtId="0" fontId="36" fillId="0" borderId="6" xfId="5" applyFont="1" applyBorder="1" applyAlignment="1">
      <alignment horizontal="center" vertical="center" wrapText="1" shrinkToFit="1"/>
    </xf>
    <xf numFmtId="0" fontId="36" fillId="0" borderId="7" xfId="5" applyFont="1" applyBorder="1" applyAlignment="1">
      <alignment horizontal="center" vertical="center" wrapText="1" shrinkToFit="1"/>
    </xf>
    <xf numFmtId="0" fontId="36" fillId="0" borderId="10" xfId="5" applyFont="1" applyBorder="1" applyAlignment="1">
      <alignment horizontal="center" vertical="center" wrapText="1" shrinkToFit="1"/>
    </xf>
    <xf numFmtId="0" fontId="36" fillId="0" borderId="11" xfId="5" applyFont="1" applyBorder="1" applyAlignment="1">
      <alignment horizontal="center" vertical="center" wrapText="1" shrinkToFit="1"/>
    </xf>
    <xf numFmtId="0" fontId="37" fillId="8" borderId="13" xfId="5" applyFont="1" applyFill="1" applyBorder="1" applyAlignment="1" applyProtection="1">
      <alignment horizontal="left" vertical="center" shrinkToFit="1"/>
      <protection locked="0"/>
    </xf>
    <xf numFmtId="49" fontId="43" fillId="0" borderId="15" xfId="13" applyNumberFormat="1" applyFont="1" applyBorder="1" applyAlignment="1">
      <alignment horizontal="distributed" vertical="center" shrinkToFit="1"/>
    </xf>
    <xf numFmtId="180" fontId="37" fillId="6" borderId="15" xfId="5" applyNumberFormat="1" applyFont="1" applyFill="1" applyBorder="1" applyAlignment="1" applyProtection="1">
      <alignment horizontal="left" vertical="center" indent="1" shrinkToFit="1"/>
      <protection locked="0"/>
    </xf>
    <xf numFmtId="180" fontId="37" fillId="6" borderId="13" xfId="5" applyNumberFormat="1" applyFont="1" applyFill="1" applyBorder="1" applyAlignment="1" applyProtection="1">
      <alignment horizontal="left" vertical="center" indent="1" shrinkToFit="1"/>
      <protection locked="0"/>
    </xf>
    <xf numFmtId="0" fontId="36" fillId="0" borderId="16" xfId="5" applyFont="1" applyBorder="1" applyAlignment="1" applyProtection="1">
      <alignment horizontal="center" vertical="center"/>
      <protection locked="0"/>
    </xf>
    <xf numFmtId="49" fontId="39" fillId="0" borderId="13" xfId="5" applyNumberFormat="1" applyFont="1" applyBorder="1" applyAlignment="1">
      <alignment horizontal="distributed" vertical="center" wrapText="1"/>
    </xf>
    <xf numFmtId="49" fontId="39" fillId="0" borderId="14" xfId="5" applyNumberFormat="1" applyFont="1" applyBorder="1" applyAlignment="1">
      <alignment horizontal="distributed" vertical="center"/>
    </xf>
    <xf numFmtId="49" fontId="37" fillId="8" borderId="14" xfId="5" applyNumberFormat="1" applyFont="1" applyFill="1" applyBorder="1" applyAlignment="1" applyProtection="1">
      <alignment horizontal="left" vertical="center" indent="1" shrinkToFit="1"/>
      <protection locked="0"/>
    </xf>
    <xf numFmtId="49" fontId="39" fillId="0" borderId="0" xfId="5" applyNumberFormat="1" applyFont="1" applyAlignment="1">
      <alignment horizontal="center"/>
    </xf>
    <xf numFmtId="49" fontId="39" fillId="0" borderId="0" xfId="5" applyNumberFormat="1" applyFont="1" applyAlignment="1">
      <alignment horizontal="center" shrinkToFit="1"/>
    </xf>
    <xf numFmtId="49" fontId="39" fillId="0" borderId="13" xfId="5" applyNumberFormat="1" applyFont="1" applyBorder="1" applyAlignment="1">
      <alignment horizontal="center" vertical="center" wrapText="1"/>
    </xf>
    <xf numFmtId="14" fontId="37" fillId="6" borderId="13" xfId="5" applyNumberFormat="1" applyFont="1" applyFill="1" applyBorder="1" applyAlignment="1" applyProtection="1">
      <alignment horizontal="left" vertical="center" shrinkToFit="1"/>
      <protection locked="0"/>
    </xf>
    <xf numFmtId="0" fontId="37" fillId="6" borderId="13" xfId="5" applyFont="1" applyFill="1" applyBorder="1" applyAlignment="1" applyProtection="1">
      <alignment horizontal="left" vertical="center" shrinkToFit="1"/>
      <protection locked="0"/>
    </xf>
    <xf numFmtId="14" fontId="37" fillId="6" borderId="0" xfId="5" applyNumberFormat="1" applyFont="1" applyFill="1" applyAlignment="1" applyProtection="1">
      <alignment horizontal="left" shrinkToFit="1"/>
      <protection locked="0"/>
    </xf>
    <xf numFmtId="0" fontId="37" fillId="6" borderId="0" xfId="5" applyFont="1" applyFill="1" applyAlignment="1" applyProtection="1">
      <alignment horizontal="left" shrinkToFit="1"/>
      <protection locked="0"/>
    </xf>
    <xf numFmtId="0" fontId="37" fillId="7" borderId="0" xfId="5" applyFont="1" applyFill="1" applyAlignment="1" applyProtection="1">
      <alignment horizontal="left" vertical="center"/>
      <protection locked="0"/>
    </xf>
    <xf numFmtId="49" fontId="39" fillId="0" borderId="14" xfId="5" applyNumberFormat="1" applyFont="1" applyBorder="1" applyAlignment="1">
      <alignment horizontal="distributed" vertical="center" wrapText="1"/>
    </xf>
    <xf numFmtId="14" fontId="37" fillId="6" borderId="13" xfId="5" applyNumberFormat="1" applyFont="1" applyFill="1" applyBorder="1" applyAlignment="1" applyProtection="1">
      <alignment horizontal="left" vertical="center" indent="1" shrinkToFit="1"/>
      <protection locked="0"/>
    </xf>
    <xf numFmtId="0" fontId="37" fillId="6" borderId="13" xfId="5" applyFont="1" applyFill="1" applyBorder="1" applyAlignment="1" applyProtection="1">
      <alignment horizontal="left" vertical="center" indent="1" shrinkToFit="1"/>
      <protection locked="0"/>
    </xf>
    <xf numFmtId="0" fontId="36" fillId="0" borderId="0" xfId="13" applyFont="1" applyAlignment="1">
      <alignment horizontal="center" vertical="center"/>
    </xf>
    <xf numFmtId="0" fontId="37" fillId="6" borderId="14" xfId="5" applyFont="1" applyFill="1" applyBorder="1" applyAlignment="1" applyProtection="1">
      <alignment horizontal="left" vertical="center" indent="1" shrinkToFit="1"/>
      <protection locked="0"/>
    </xf>
    <xf numFmtId="0" fontId="36" fillId="0" borderId="16" xfId="13" applyFont="1" applyBorder="1" applyAlignment="1">
      <alignment horizontal="center" vertical="center"/>
    </xf>
    <xf numFmtId="0" fontId="37" fillId="7" borderId="14" xfId="5" applyFont="1" applyFill="1" applyBorder="1" applyAlignment="1" applyProtection="1">
      <alignment horizontal="left" vertical="center" indent="1" shrinkToFit="1"/>
      <protection locked="0"/>
    </xf>
    <xf numFmtId="0" fontId="37" fillId="8" borderId="27" xfId="5" applyFont="1" applyFill="1" applyBorder="1" applyAlignment="1">
      <alignment horizontal="center" vertical="center"/>
    </xf>
    <xf numFmtId="0" fontId="37" fillId="8" borderId="29" xfId="5" applyFont="1" applyFill="1" applyBorder="1" applyAlignment="1">
      <alignment horizontal="center" vertical="center"/>
    </xf>
    <xf numFmtId="0" fontId="37" fillId="8" borderId="28" xfId="5" applyFont="1" applyFill="1" applyBorder="1" applyAlignment="1">
      <alignment horizontal="center" vertical="center"/>
    </xf>
    <xf numFmtId="49" fontId="39" fillId="0" borderId="16" xfId="5" applyNumberFormat="1" applyFont="1" applyBorder="1" applyAlignment="1">
      <alignment horizontal="center" vertical="center" wrapText="1"/>
    </xf>
    <xf numFmtId="180" fontId="37" fillId="7" borderId="15" xfId="5" applyNumberFormat="1" applyFont="1" applyFill="1" applyBorder="1" applyAlignment="1" applyProtection="1">
      <alignment horizontal="left" vertical="center" indent="1"/>
      <protection locked="0"/>
    </xf>
    <xf numFmtId="180" fontId="37" fillId="7" borderId="13" xfId="5" applyNumberFormat="1" applyFont="1" applyFill="1" applyBorder="1" applyAlignment="1" applyProtection="1">
      <alignment horizontal="left" vertical="center" indent="1"/>
      <protection locked="0"/>
    </xf>
    <xf numFmtId="0" fontId="37" fillId="0" borderId="0" xfId="5" applyFont="1" applyAlignment="1">
      <alignment horizontal="center" vertical="center"/>
    </xf>
    <xf numFmtId="187" fontId="39" fillId="8" borderId="15" xfId="5" applyNumberFormat="1" applyFont="1" applyFill="1" applyBorder="1" applyAlignment="1">
      <alignment horizontal="center" vertical="center"/>
    </xf>
    <xf numFmtId="49" fontId="39" fillId="0" borderId="13" xfId="5" applyNumberFormat="1" applyFont="1" applyBorder="1" applyAlignment="1">
      <alignment horizontal="distributed" vertical="center"/>
    </xf>
    <xf numFmtId="0" fontId="37" fillId="8" borderId="13" xfId="5" applyFont="1" applyFill="1" applyBorder="1" applyAlignment="1" applyProtection="1">
      <alignment horizontal="left" vertical="center" indent="1" shrinkToFit="1"/>
      <protection locked="0"/>
    </xf>
    <xf numFmtId="49" fontId="37" fillId="8" borderId="27" xfId="5" applyNumberFormat="1" applyFont="1" applyFill="1" applyBorder="1" applyAlignment="1" applyProtection="1">
      <alignment horizontal="center" vertical="center"/>
      <protection locked="0"/>
    </xf>
    <xf numFmtId="49" fontId="37" fillId="8" borderId="28" xfId="5" applyNumberFormat="1" applyFont="1" applyFill="1" applyBorder="1" applyAlignment="1" applyProtection="1">
      <alignment horizontal="center" vertical="center" shrinkToFit="1"/>
      <protection locked="0"/>
    </xf>
    <xf numFmtId="38" fontId="40" fillId="6" borderId="1" xfId="8" applyFont="1" applyFill="1" applyBorder="1" applyAlignment="1" applyProtection="1">
      <alignment horizontal="left" vertical="center" shrinkToFit="1"/>
      <protection locked="0"/>
    </xf>
    <xf numFmtId="0" fontId="37" fillId="7" borderId="14" xfId="5" applyFont="1" applyFill="1" applyBorder="1" applyAlignment="1" applyProtection="1">
      <alignment horizontal="left" vertical="center" shrinkToFit="1"/>
      <protection locked="0"/>
    </xf>
    <xf numFmtId="0" fontId="39" fillId="0" borderId="16" xfId="5" applyFont="1" applyBorder="1" applyAlignment="1">
      <alignment horizontal="center" vertical="center" wrapText="1" shrinkToFit="1"/>
    </xf>
    <xf numFmtId="0" fontId="37" fillId="7" borderId="14" xfId="5" applyFont="1" applyFill="1" applyBorder="1" applyAlignment="1" applyProtection="1">
      <alignment horizontal="left" vertical="center" indent="1"/>
      <protection locked="0"/>
    </xf>
    <xf numFmtId="0" fontId="36" fillId="0" borderId="0" xfId="5" applyFont="1" applyAlignment="1">
      <alignment horizontal="center" vertical="center"/>
    </xf>
    <xf numFmtId="0" fontId="38" fillId="0" borderId="0" xfId="14" applyFont="1" applyAlignment="1">
      <alignment horizontal="center" vertical="center"/>
    </xf>
    <xf numFmtId="14" fontId="36" fillId="6" borderId="0" xfId="5" applyNumberFormat="1" applyFont="1" applyFill="1" applyAlignment="1" applyProtection="1">
      <alignment horizontal="left" vertical="center"/>
      <protection locked="0"/>
    </xf>
    <xf numFmtId="0" fontId="36" fillId="6" borderId="0" xfId="5" applyFont="1" applyFill="1" applyAlignment="1" applyProtection="1">
      <alignment horizontal="left" vertical="center"/>
      <protection locked="0"/>
    </xf>
    <xf numFmtId="49" fontId="37" fillId="0" borderId="0" xfId="5" applyNumberFormat="1" applyFont="1" applyAlignment="1">
      <alignment horizontal="center" vertical="center"/>
    </xf>
    <xf numFmtId="177" fontId="37" fillId="0" borderId="13" xfId="5" applyNumberFormat="1" applyFont="1" applyBorder="1" applyAlignment="1" applyProtection="1">
      <alignment horizontal="center" vertical="center" shrinkToFit="1"/>
      <protection locked="0"/>
    </xf>
    <xf numFmtId="182" fontId="23" fillId="7" borderId="16" xfId="0" applyNumberFormat="1" applyFont="1" applyFill="1" applyBorder="1" applyAlignment="1">
      <alignment horizontal="center" vertical="center" shrinkToFit="1"/>
    </xf>
    <xf numFmtId="0" fontId="23" fillId="5" borderId="3" xfId="0" applyFont="1" applyFill="1" applyBorder="1" applyAlignment="1">
      <alignment horizontal="center" vertical="center" shrinkToFit="1"/>
    </xf>
    <xf numFmtId="0" fontId="23" fillId="5" borderId="4" xfId="0" applyFont="1" applyFill="1" applyBorder="1" applyAlignment="1">
      <alignment horizontal="center" vertical="center" shrinkToFit="1"/>
    </xf>
    <xf numFmtId="0" fontId="23" fillId="5" borderId="5" xfId="0" applyFont="1" applyFill="1" applyBorder="1" applyAlignment="1">
      <alignment horizontal="center" vertical="center" shrinkToFit="1"/>
    </xf>
    <xf numFmtId="0" fontId="15" fillId="0" borderId="6" xfId="0" applyFont="1" applyBorder="1" applyAlignment="1">
      <alignment horizontal="center" vertical="center" shrinkToFit="1"/>
    </xf>
    <xf numFmtId="0" fontId="15" fillId="0" borderId="2" xfId="0" applyFont="1" applyBorder="1" applyAlignment="1">
      <alignment horizontal="center" vertical="center" shrinkToFit="1"/>
    </xf>
    <xf numFmtId="0" fontId="15" fillId="0" borderId="7" xfId="0" applyFont="1" applyBorder="1" applyAlignment="1">
      <alignment horizontal="center" vertical="center" shrinkToFit="1"/>
    </xf>
    <xf numFmtId="0" fontId="15" fillId="0" borderId="10" xfId="0" applyFont="1" applyBorder="1" applyAlignment="1">
      <alignment horizontal="center" vertical="center" shrinkToFit="1"/>
    </xf>
    <xf numFmtId="0" fontId="15" fillId="0" borderId="1" xfId="0" applyFont="1" applyBorder="1" applyAlignment="1">
      <alignment horizontal="center" vertical="center" shrinkToFit="1"/>
    </xf>
    <xf numFmtId="0" fontId="15" fillId="0" borderId="11" xfId="0" applyFont="1" applyBorder="1" applyAlignment="1">
      <alignment horizontal="center" vertical="center" shrinkToFit="1"/>
    </xf>
    <xf numFmtId="49" fontId="18" fillId="0" borderId="15" xfId="0" applyNumberFormat="1" applyFont="1" applyBorder="1" applyAlignment="1">
      <alignment horizontal="center" vertical="center" shrinkToFit="1"/>
    </xf>
    <xf numFmtId="49" fontId="18" fillId="0" borderId="13" xfId="0" applyNumberFormat="1" applyFont="1" applyBorder="1" applyAlignment="1">
      <alignment horizontal="distributed" vertical="center" wrapText="1"/>
    </xf>
    <xf numFmtId="180" fontId="1" fillId="7" borderId="15" xfId="0" applyNumberFormat="1" applyFont="1" applyFill="1" applyBorder="1" applyAlignment="1">
      <alignment horizontal="left" vertical="center" shrinkToFit="1"/>
    </xf>
    <xf numFmtId="180" fontId="1" fillId="7" borderId="13" xfId="0" applyNumberFormat="1" applyFont="1" applyFill="1" applyBorder="1" applyAlignment="1">
      <alignment horizontal="left" vertical="center" shrinkToFit="1"/>
    </xf>
    <xf numFmtId="49" fontId="18" fillId="0" borderId="14" xfId="0" applyNumberFormat="1" applyFont="1" applyBorder="1" applyAlignment="1">
      <alignment horizontal="distributed" vertical="center"/>
    </xf>
    <xf numFmtId="180" fontId="1" fillId="8" borderId="13" xfId="0" applyNumberFormat="1" applyFont="1" applyFill="1" applyBorder="1" applyAlignment="1">
      <alignment horizontal="left" vertical="center" shrinkToFit="1"/>
    </xf>
    <xf numFmtId="49" fontId="1" fillId="0" borderId="1" xfId="0" applyNumberFormat="1" applyFont="1" applyBorder="1" applyAlignment="1">
      <alignment horizontal="center" vertical="center" shrinkToFit="1"/>
    </xf>
    <xf numFmtId="49" fontId="1" fillId="0" borderId="11" xfId="0" applyNumberFormat="1" applyFont="1" applyBorder="1" applyAlignment="1">
      <alignment horizontal="center" vertical="center" shrinkToFit="1"/>
    </xf>
    <xf numFmtId="49" fontId="18" fillId="0" borderId="0" xfId="0" applyNumberFormat="1" applyFont="1" applyAlignment="1">
      <alignment horizontal="distributed" wrapText="1"/>
    </xf>
    <xf numFmtId="49" fontId="18" fillId="0" borderId="0" xfId="0" applyNumberFormat="1" applyFont="1" applyAlignment="1">
      <alignment horizontal="distributed"/>
    </xf>
    <xf numFmtId="180" fontId="1" fillId="0" borderId="0" xfId="0" applyNumberFormat="1" applyFont="1" applyAlignment="1">
      <alignment horizontal="left" shrinkToFit="1"/>
    </xf>
    <xf numFmtId="180" fontId="0" fillId="0" borderId="0" xfId="0" applyNumberFormat="1" applyAlignment="1">
      <alignment horizontal="left" shrinkToFit="1"/>
    </xf>
    <xf numFmtId="183" fontId="1" fillId="0" borderId="1" xfId="0" applyNumberFormat="1" applyFont="1" applyBorder="1" applyAlignment="1">
      <alignment horizontal="center" vertical="center"/>
    </xf>
    <xf numFmtId="49" fontId="18" fillId="0" borderId="13" xfId="0" applyNumberFormat="1" applyFont="1" applyBorder="1" applyAlignment="1">
      <alignment horizontal="distributed" vertical="center"/>
    </xf>
    <xf numFmtId="182" fontId="1" fillId="0" borderId="13" xfId="0" applyNumberFormat="1" applyFont="1" applyBorder="1" applyAlignment="1">
      <alignment vertical="center" shrinkToFit="1"/>
    </xf>
    <xf numFmtId="182" fontId="1" fillId="0" borderId="13" xfId="0" applyNumberFormat="1" applyFont="1" applyBorder="1" applyAlignment="1">
      <alignment horizontal="left" vertical="center" shrinkToFit="1"/>
    </xf>
    <xf numFmtId="0" fontId="6" fillId="0" borderId="1" xfId="0" applyFont="1" applyBorder="1">
      <alignment vertical="center"/>
    </xf>
    <xf numFmtId="0" fontId="5" fillId="0" borderId="1" xfId="0" applyFont="1" applyBorder="1" applyAlignment="1">
      <alignment horizontal="right" vertical="center"/>
    </xf>
    <xf numFmtId="49" fontId="18" fillId="0" borderId="15" xfId="0" applyNumberFormat="1" applyFont="1" applyBorder="1" applyAlignment="1">
      <alignment horizontal="distributed" vertical="center" wrapText="1"/>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3" fillId="0" borderId="0" xfId="0" applyFont="1" applyAlignment="1">
      <alignment horizontal="center" vertical="center"/>
    </xf>
    <xf numFmtId="49" fontId="15" fillId="0" borderId="13" xfId="0" applyNumberFormat="1" applyFont="1" applyBorder="1" applyAlignment="1">
      <alignment horizontal="distributed" vertical="center"/>
    </xf>
    <xf numFmtId="182" fontId="16" fillId="0" borderId="13" xfId="0" applyNumberFormat="1" applyFont="1" applyBorder="1" applyAlignment="1">
      <alignment horizontal="center" vertical="center" shrinkToFit="1"/>
    </xf>
    <xf numFmtId="14" fontId="15" fillId="0" borderId="0" xfId="0" applyNumberFormat="1" applyFont="1" applyAlignment="1">
      <alignment horizontal="distributed" vertical="center"/>
    </xf>
    <xf numFmtId="183" fontId="1" fillId="7" borderId="15" xfId="0" applyNumberFormat="1" applyFont="1" applyFill="1" applyBorder="1" applyAlignment="1">
      <alignment horizontal="center" vertical="center"/>
    </xf>
    <xf numFmtId="49" fontId="7" fillId="0" borderId="0" xfId="5" applyNumberFormat="1" applyFont="1" applyAlignment="1">
      <alignment horizontal="center" vertical="center" shrinkToFit="1"/>
    </xf>
    <xf numFmtId="182" fontId="4" fillId="7" borderId="0" xfId="5" applyNumberFormat="1" applyFont="1" applyFill="1" applyAlignment="1">
      <alignment horizontal="center" vertical="center" shrinkToFit="1"/>
    </xf>
    <xf numFmtId="49" fontId="1" fillId="0" borderId="0" xfId="0" applyNumberFormat="1" applyFont="1" applyAlignment="1">
      <alignment horizontal="center" vertical="center" shrinkToFit="1"/>
    </xf>
    <xf numFmtId="0" fontId="17" fillId="0" borderId="0" xfId="0" applyFont="1" applyAlignment="1">
      <alignment horizontal="center" vertical="center" shrinkToFit="1"/>
    </xf>
    <xf numFmtId="49" fontId="18" fillId="0" borderId="14" xfId="0" applyNumberFormat="1" applyFont="1" applyBorder="1" applyAlignment="1">
      <alignment horizontal="distributed" vertical="center" wrapText="1"/>
    </xf>
    <xf numFmtId="49" fontId="20" fillId="0" borderId="3" xfId="4" applyNumberFormat="1" applyFont="1" applyBorder="1" applyAlignment="1">
      <alignment horizontal="center" vertical="center" shrinkToFit="1"/>
    </xf>
    <xf numFmtId="49" fontId="20" fillId="0" borderId="4" xfId="4" applyNumberFormat="1" applyFont="1" applyBorder="1" applyAlignment="1">
      <alignment horizontal="center" vertical="center" shrinkToFit="1"/>
    </xf>
    <xf numFmtId="49" fontId="20" fillId="0" borderId="5" xfId="4" applyNumberFormat="1" applyFont="1" applyBorder="1" applyAlignment="1">
      <alignment horizontal="center" vertical="center" shrinkToFit="1"/>
    </xf>
    <xf numFmtId="0" fontId="14" fillId="0" borderId="16" xfId="0" applyFont="1" applyBorder="1" applyAlignment="1">
      <alignment horizontal="center" vertical="center"/>
    </xf>
    <xf numFmtId="49" fontId="34" fillId="0" borderId="6" xfId="5" applyNumberFormat="1" applyFont="1" applyBorder="1" applyAlignment="1">
      <alignment horizontal="center" vertical="center" wrapText="1" shrinkToFit="1"/>
    </xf>
    <xf numFmtId="49" fontId="34" fillId="0" borderId="2" xfId="5" applyNumberFormat="1" applyFont="1" applyBorder="1" applyAlignment="1">
      <alignment horizontal="center" vertical="center" wrapText="1" shrinkToFit="1"/>
    </xf>
    <xf numFmtId="49" fontId="34" fillId="0" borderId="7" xfId="5" applyNumberFormat="1" applyFont="1" applyBorder="1" applyAlignment="1">
      <alignment horizontal="center" vertical="center" wrapText="1" shrinkToFit="1"/>
    </xf>
    <xf numFmtId="49" fontId="34" fillId="0" borderId="10" xfId="5" applyNumberFormat="1" applyFont="1" applyBorder="1" applyAlignment="1">
      <alignment horizontal="center" vertical="center" wrapText="1" shrinkToFit="1"/>
    </xf>
    <xf numFmtId="49" fontId="34" fillId="0" borderId="1" xfId="5" applyNumberFormat="1" applyFont="1" applyBorder="1" applyAlignment="1">
      <alignment horizontal="center" vertical="center" wrapText="1" shrinkToFit="1"/>
    </xf>
    <xf numFmtId="49" fontId="34" fillId="0" borderId="11" xfId="5" applyNumberFormat="1" applyFont="1" applyBorder="1" applyAlignment="1">
      <alignment horizontal="center" vertical="center" wrapText="1" shrinkToFit="1"/>
    </xf>
    <xf numFmtId="182" fontId="5" fillId="7" borderId="3" xfId="0" applyNumberFormat="1" applyFont="1" applyFill="1" applyBorder="1" applyAlignment="1">
      <alignment horizontal="center" vertical="center" shrinkToFit="1"/>
    </xf>
    <xf numFmtId="182" fontId="5" fillId="7" borderId="5" xfId="0" applyNumberFormat="1" applyFont="1" applyFill="1" applyBorder="1" applyAlignment="1">
      <alignment horizontal="center" vertical="center" shrinkToFit="1"/>
    </xf>
    <xf numFmtId="182" fontId="1" fillId="7" borderId="3" xfId="0" applyNumberFormat="1" applyFont="1" applyFill="1" applyBorder="1" applyAlignment="1">
      <alignment horizontal="center" vertical="center" shrinkToFit="1"/>
    </xf>
    <xf numFmtId="182" fontId="1" fillId="7" borderId="4" xfId="0" applyNumberFormat="1" applyFont="1" applyFill="1" applyBorder="1" applyAlignment="1">
      <alignment horizontal="center" vertical="center" shrinkToFit="1"/>
    </xf>
    <xf numFmtId="182" fontId="1" fillId="7" borderId="5" xfId="0" applyNumberFormat="1" applyFont="1" applyFill="1" applyBorder="1" applyAlignment="1">
      <alignment horizontal="center" vertical="center" shrinkToFit="1"/>
    </xf>
    <xf numFmtId="182" fontId="5" fillId="7" borderId="16" xfId="3" applyNumberFormat="1" applyFont="1" applyFill="1" applyBorder="1" applyAlignment="1">
      <alignment horizontal="center" vertical="center" shrinkToFit="1"/>
    </xf>
    <xf numFmtId="0" fontId="5" fillId="7" borderId="16" xfId="0" applyFont="1" applyFill="1" applyBorder="1" applyAlignment="1">
      <alignment horizontal="center" vertical="center" shrinkToFit="1"/>
    </xf>
    <xf numFmtId="186" fontId="23" fillId="7" borderId="16" xfId="0" applyNumberFormat="1" applyFont="1" applyFill="1" applyBorder="1" applyAlignment="1">
      <alignment horizontal="center" vertical="center" shrinkToFit="1"/>
    </xf>
    <xf numFmtId="0" fontId="18" fillId="0" borderId="16" xfId="0" applyFont="1" applyBorder="1" applyAlignment="1">
      <alignment horizontal="center" vertical="center" wrapText="1" shrinkToFit="1"/>
    </xf>
    <xf numFmtId="0" fontId="15" fillId="0" borderId="16" xfId="0" applyFont="1" applyBorder="1" applyAlignment="1">
      <alignment horizontal="center" vertical="center" shrinkToFit="1"/>
    </xf>
    <xf numFmtId="0" fontId="15" fillId="0" borderId="17" xfId="0" applyFont="1" applyBorder="1" applyAlignment="1">
      <alignment horizontal="center" vertical="center" shrinkToFit="1"/>
    </xf>
    <xf numFmtId="0" fontId="15" fillId="0" borderId="18" xfId="0" applyFont="1" applyBorder="1" applyAlignment="1">
      <alignment horizontal="center" vertical="center" shrinkToFit="1"/>
    </xf>
    <xf numFmtId="0" fontId="15" fillId="0" borderId="19" xfId="0" applyFont="1" applyBorder="1" applyAlignment="1">
      <alignment horizontal="center" vertical="center" shrinkToFit="1"/>
    </xf>
    <xf numFmtId="0" fontId="15" fillId="0" borderId="20" xfId="0" applyFont="1" applyBorder="1" applyAlignment="1">
      <alignment horizontal="center" vertical="center" shrinkToFit="1"/>
    </xf>
    <xf numFmtId="0" fontId="15" fillId="0" borderId="21" xfId="0" applyFont="1" applyBorder="1" applyAlignment="1">
      <alignment horizontal="center" vertical="center" shrinkToFit="1"/>
    </xf>
    <xf numFmtId="0" fontId="15" fillId="0" borderId="22" xfId="0" applyFont="1" applyBorder="1" applyAlignment="1">
      <alignment horizontal="center" vertical="center" shrinkToFit="1"/>
    </xf>
    <xf numFmtId="49" fontId="34" fillId="0" borderId="6" xfId="5" applyNumberFormat="1" applyFont="1" applyBorder="1" applyAlignment="1">
      <alignment horizontal="center" vertical="center" wrapText="1"/>
    </xf>
    <xf numFmtId="49" fontId="34" fillId="0" borderId="2" xfId="5" applyNumberFormat="1" applyFont="1" applyBorder="1" applyAlignment="1">
      <alignment horizontal="center" vertical="center" wrapText="1"/>
    </xf>
    <xf numFmtId="49" fontId="34" fillId="0" borderId="7" xfId="5" applyNumberFormat="1" applyFont="1" applyBorder="1" applyAlignment="1">
      <alignment horizontal="center" vertical="center" wrapText="1"/>
    </xf>
    <xf numFmtId="49" fontId="34" fillId="0" borderId="8" xfId="5" applyNumberFormat="1" applyFont="1" applyBorder="1" applyAlignment="1">
      <alignment horizontal="center" vertical="center" wrapText="1"/>
    </xf>
    <xf numFmtId="49" fontId="34" fillId="0" borderId="0" xfId="5" applyNumberFormat="1" applyFont="1" applyAlignment="1">
      <alignment horizontal="center" vertical="center" wrapText="1"/>
    </xf>
    <xf numFmtId="49" fontId="34" fillId="0" borderId="9" xfId="5" applyNumberFormat="1" applyFont="1" applyBorder="1" applyAlignment="1">
      <alignment horizontal="center" vertical="center" wrapText="1"/>
    </xf>
    <xf numFmtId="49" fontId="34" fillId="0" borderId="10" xfId="5" applyNumberFormat="1" applyFont="1" applyBorder="1" applyAlignment="1">
      <alignment horizontal="center" vertical="center" wrapText="1"/>
    </xf>
    <xf numFmtId="49" fontId="34" fillId="0" borderId="1" xfId="5" applyNumberFormat="1" applyFont="1" applyBorder="1" applyAlignment="1">
      <alignment horizontal="center" vertical="center" wrapText="1"/>
    </xf>
    <xf numFmtId="49" fontId="34" fillId="0" borderId="11" xfId="5" applyNumberFormat="1" applyFont="1" applyBorder="1" applyAlignment="1">
      <alignment horizontal="center" vertical="center" wrapText="1"/>
    </xf>
    <xf numFmtId="49" fontId="8" fillId="2" borderId="3" xfId="0" applyNumberFormat="1" applyFont="1" applyFill="1" applyBorder="1" applyAlignment="1">
      <alignment horizontal="right" vertical="center" shrinkToFit="1"/>
    </xf>
    <xf numFmtId="49" fontId="8" fillId="2" borderId="4" xfId="0" applyNumberFormat="1" applyFont="1" applyFill="1" applyBorder="1" applyAlignment="1">
      <alignment horizontal="right" vertical="center" shrinkToFit="1"/>
    </xf>
    <xf numFmtId="49" fontId="8" fillId="2" borderId="5" xfId="0" applyNumberFormat="1" applyFont="1" applyFill="1" applyBorder="1" applyAlignment="1">
      <alignment horizontal="right" vertical="center" shrinkToFit="1"/>
    </xf>
    <xf numFmtId="182" fontId="23" fillId="2" borderId="3" xfId="0" applyNumberFormat="1" applyFont="1" applyFill="1" applyBorder="1" applyAlignment="1">
      <alignment horizontal="center" vertical="center" shrinkToFit="1"/>
    </xf>
    <xf numFmtId="182" fontId="23" fillId="2" borderId="4" xfId="0" applyNumberFormat="1" applyFont="1" applyFill="1" applyBorder="1" applyAlignment="1">
      <alignment horizontal="center" vertical="center" shrinkToFit="1"/>
    </xf>
    <xf numFmtId="182" fontId="23" fillId="2" borderId="5" xfId="0" applyNumberFormat="1" applyFont="1" applyFill="1" applyBorder="1" applyAlignment="1">
      <alignment horizontal="center" vertical="center" shrinkToFit="1"/>
    </xf>
    <xf numFmtId="38" fontId="4" fillId="7" borderId="1" xfId="2" applyFont="1" applyFill="1" applyBorder="1" applyAlignment="1">
      <alignment horizontal="center" vertical="center"/>
    </xf>
    <xf numFmtId="182" fontId="1" fillId="0" borderId="1" xfId="1" applyNumberFormat="1" applyBorder="1" applyAlignment="1">
      <alignment horizontal="center" vertical="center" shrinkToFit="1"/>
    </xf>
    <xf numFmtId="0" fontId="7" fillId="0" borderId="0" xfId="1" applyFont="1" applyAlignment="1">
      <alignment horizontal="center" vertical="center"/>
    </xf>
    <xf numFmtId="183" fontId="5" fillId="0" borderId="0" xfId="1" applyNumberFormat="1" applyFont="1" applyAlignment="1">
      <alignment horizontal="left" vertical="center"/>
    </xf>
    <xf numFmtId="0" fontId="6" fillId="0" borderId="1" xfId="1" applyFont="1" applyBorder="1" applyAlignment="1">
      <alignment horizontal="center" vertical="center"/>
    </xf>
    <xf numFmtId="182" fontId="4" fillId="0" borderId="1" xfId="1" applyNumberFormat="1" applyFont="1" applyBorder="1" applyAlignment="1">
      <alignment horizontal="left" vertical="center" shrinkToFit="1"/>
    </xf>
    <xf numFmtId="38" fontId="33" fillId="8" borderId="0" xfId="2" applyFont="1" applyFill="1" applyAlignment="1">
      <alignment horizontal="center"/>
    </xf>
    <xf numFmtId="38" fontId="33" fillId="8" borderId="1" xfId="2" applyFont="1" applyFill="1" applyBorder="1" applyAlignment="1">
      <alignment horizontal="center"/>
    </xf>
    <xf numFmtId="0" fontId="5" fillId="7" borderId="1" xfId="1" applyFont="1" applyFill="1" applyBorder="1" applyAlignment="1">
      <alignment horizontal="left" vertical="center" wrapText="1" shrinkToFit="1"/>
    </xf>
    <xf numFmtId="0" fontId="15" fillId="0" borderId="4" xfId="1" applyFont="1" applyBorder="1" applyAlignment="1">
      <alignment horizontal="center" vertical="center" wrapText="1"/>
    </xf>
    <xf numFmtId="0" fontId="6" fillId="0" borderId="4" xfId="1" applyFont="1" applyBorder="1" applyAlignment="1">
      <alignment horizontal="center" vertical="center"/>
    </xf>
    <xf numFmtId="0" fontId="6" fillId="0" borderId="0" xfId="1" applyFont="1">
      <alignment vertical="center"/>
    </xf>
    <xf numFmtId="183" fontId="1" fillId="7" borderId="4" xfId="1" applyNumberFormat="1" applyFill="1" applyBorder="1" applyAlignment="1">
      <alignment horizontal="center" vertical="center"/>
    </xf>
    <xf numFmtId="182" fontId="4" fillId="7" borderId="1" xfId="1" applyNumberFormat="1" applyFont="1" applyFill="1" applyBorder="1" applyAlignment="1">
      <alignment horizontal="left" vertical="center" shrinkToFit="1"/>
    </xf>
    <xf numFmtId="0" fontId="6" fillId="0" borderId="4" xfId="1" applyFont="1" applyBorder="1">
      <alignment vertical="center"/>
    </xf>
    <xf numFmtId="0" fontId="6" fillId="0" borderId="2" xfId="1" applyFont="1" applyBorder="1" applyAlignment="1">
      <alignment horizontal="center" vertical="center"/>
    </xf>
    <xf numFmtId="0" fontId="5" fillId="7" borderId="2" xfId="1" applyFont="1" applyFill="1" applyBorder="1" applyAlignment="1">
      <alignment horizontal="left" vertical="center" wrapText="1" shrinkToFit="1"/>
    </xf>
    <xf numFmtId="0" fontId="1" fillId="0" borderId="0" xfId="1" applyAlignment="1">
      <alignment horizontal="center" wrapText="1"/>
    </xf>
    <xf numFmtId="0" fontId="1" fillId="0" borderId="1" xfId="1" applyBorder="1" applyAlignment="1">
      <alignment horizontal="center" wrapText="1"/>
    </xf>
    <xf numFmtId="0" fontId="6" fillId="0" borderId="16" xfId="1" applyFont="1" applyBorder="1" applyAlignment="1">
      <alignment horizontal="center" vertical="center"/>
    </xf>
    <xf numFmtId="0" fontId="6" fillId="0" borderId="3" xfId="1" applyFont="1" applyBorder="1" applyAlignment="1">
      <alignment horizontal="center" vertical="center"/>
    </xf>
    <xf numFmtId="0" fontId="6" fillId="0" borderId="5" xfId="1" applyFont="1" applyBorder="1" applyAlignment="1">
      <alignment horizontal="center" vertical="center"/>
    </xf>
    <xf numFmtId="183" fontId="1" fillId="7" borderId="0" xfId="1" applyNumberFormat="1" applyFill="1" applyAlignment="1">
      <alignment horizontal="center" vertical="center"/>
    </xf>
    <xf numFmtId="0" fontId="18" fillId="0" borderId="2" xfId="1" applyFont="1" applyBorder="1" applyAlignment="1">
      <alignment horizontal="center" vertical="center" shrinkToFit="1"/>
    </xf>
    <xf numFmtId="0" fontId="4" fillId="0" borderId="0" xfId="0" applyFont="1" applyAlignment="1">
      <alignment horizontal="left" vertical="center" shrinkToFit="1"/>
    </xf>
    <xf numFmtId="49" fontId="1" fillId="8" borderId="6" xfId="5" applyNumberFormat="1" applyFont="1" applyFill="1" applyBorder="1" applyAlignment="1">
      <alignment horizontal="center" vertical="center"/>
    </xf>
    <xf numFmtId="49" fontId="1" fillId="8" borderId="7" xfId="5" applyNumberFormat="1" applyFont="1" applyFill="1" applyBorder="1" applyAlignment="1">
      <alignment horizontal="center" vertical="center"/>
    </xf>
    <xf numFmtId="49" fontId="1" fillId="8" borderId="8" xfId="5" applyNumberFormat="1" applyFont="1" applyFill="1" applyBorder="1" applyAlignment="1">
      <alignment horizontal="center" vertical="center"/>
    </xf>
    <xf numFmtId="49" fontId="1" fillId="8" borderId="9" xfId="5" applyNumberFormat="1" applyFont="1" applyFill="1" applyBorder="1" applyAlignment="1">
      <alignment horizontal="center" vertical="center"/>
    </xf>
    <xf numFmtId="49" fontId="1" fillId="8" borderId="10" xfId="5" applyNumberFormat="1" applyFont="1" applyFill="1" applyBorder="1" applyAlignment="1">
      <alignment horizontal="center" vertical="center"/>
    </xf>
    <xf numFmtId="49" fontId="1" fillId="8" borderId="11" xfId="5" applyNumberFormat="1" applyFont="1" applyFill="1" applyBorder="1" applyAlignment="1">
      <alignment horizontal="center" vertical="center"/>
    </xf>
    <xf numFmtId="49" fontId="34" fillId="0" borderId="8" xfId="5" applyNumberFormat="1" applyFont="1" applyBorder="1" applyAlignment="1">
      <alignment horizontal="center" vertical="center" wrapText="1" shrinkToFit="1"/>
    </xf>
    <xf numFmtId="49" fontId="34" fillId="0" borderId="0" xfId="5" applyNumberFormat="1" applyFont="1" applyAlignment="1">
      <alignment horizontal="center" vertical="center" wrapText="1" shrinkToFit="1"/>
    </xf>
    <xf numFmtId="49" fontId="34" fillId="0" borderId="9" xfId="5" applyNumberFormat="1" applyFont="1" applyBorder="1" applyAlignment="1">
      <alignment horizontal="center" vertical="center" wrapText="1" shrinkToFit="1"/>
    </xf>
    <xf numFmtId="180" fontId="1" fillId="7" borderId="14" xfId="0" applyNumberFormat="1" applyFont="1" applyFill="1" applyBorder="1" applyAlignment="1">
      <alignment horizontal="left" vertical="center" shrinkToFit="1"/>
    </xf>
    <xf numFmtId="0" fontId="6" fillId="0" borderId="3" xfId="6" applyFont="1" applyBorder="1" applyAlignment="1">
      <alignment horizontal="center" vertical="center"/>
    </xf>
    <xf numFmtId="0" fontId="6" fillId="0" borderId="4" xfId="6" applyFont="1" applyBorder="1" applyAlignment="1">
      <alignment horizontal="center" vertical="center"/>
    </xf>
    <xf numFmtId="0" fontId="6" fillId="0" borderId="5" xfId="6" applyFont="1" applyBorder="1" applyAlignment="1">
      <alignment horizontal="center" vertical="center"/>
    </xf>
    <xf numFmtId="0" fontId="6" fillId="0" borderId="1" xfId="5" applyFont="1" applyBorder="1" applyAlignment="1">
      <alignment horizontal="center" vertical="center"/>
    </xf>
    <xf numFmtId="0" fontId="6" fillId="0" borderId="11" xfId="5" applyFont="1" applyBorder="1" applyAlignment="1">
      <alignment horizontal="center" vertical="center"/>
    </xf>
    <xf numFmtId="0" fontId="5" fillId="0" borderId="0" xfId="0" applyFont="1" applyAlignment="1">
      <alignment horizontal="right" vertical="center"/>
    </xf>
    <xf numFmtId="180" fontId="1" fillId="8" borderId="14" xfId="0" applyNumberFormat="1" applyFont="1" applyFill="1" applyBorder="1" applyAlignment="1">
      <alignment horizontal="left" vertical="center" shrinkToFit="1"/>
    </xf>
    <xf numFmtId="0" fontId="18" fillId="0" borderId="16" xfId="4" applyFont="1" applyBorder="1" applyAlignment="1">
      <alignment horizontal="center" vertical="center" wrapText="1" shrinkToFit="1"/>
    </xf>
    <xf numFmtId="0" fontId="28" fillId="0" borderId="16" xfId="4" applyFont="1" applyBorder="1" applyAlignment="1">
      <alignment horizontal="center" vertical="center" wrapText="1" shrinkToFit="1"/>
    </xf>
    <xf numFmtId="0" fontId="28" fillId="0" borderId="6" xfId="4" applyFont="1" applyBorder="1" applyAlignment="1">
      <alignment horizontal="center" vertical="center" wrapText="1" shrinkToFit="1"/>
    </xf>
    <xf numFmtId="0" fontId="28" fillId="0" borderId="2" xfId="4" applyFont="1" applyBorder="1" applyAlignment="1">
      <alignment horizontal="center" vertical="center" wrapText="1" shrinkToFit="1"/>
    </xf>
    <xf numFmtId="0" fontId="28" fillId="0" borderId="7" xfId="4" applyFont="1" applyBorder="1" applyAlignment="1">
      <alignment horizontal="center" vertical="center" wrapText="1" shrinkToFit="1"/>
    </xf>
    <xf numFmtId="0" fontId="28" fillId="0" borderId="10" xfId="4" applyFont="1" applyBorder="1" applyAlignment="1">
      <alignment horizontal="center" vertical="center" wrapText="1" shrinkToFit="1"/>
    </xf>
    <xf numFmtId="0" fontId="28" fillId="0" borderId="1" xfId="4" applyFont="1" applyBorder="1" applyAlignment="1">
      <alignment horizontal="center" vertical="center" wrapText="1" shrinkToFit="1"/>
    </xf>
    <xf numFmtId="0" fontId="28" fillId="0" borderId="11" xfId="4" applyFont="1" applyBorder="1" applyAlignment="1">
      <alignment horizontal="center" vertical="center" wrapText="1" shrinkToFit="1"/>
    </xf>
    <xf numFmtId="0" fontId="29" fillId="0" borderId="6" xfId="4" applyFont="1" applyBorder="1" applyAlignment="1">
      <alignment horizontal="center" vertical="center" shrinkToFit="1"/>
    </xf>
    <xf numFmtId="0" fontId="29" fillId="0" borderId="2" xfId="4" applyFont="1" applyBorder="1" applyAlignment="1">
      <alignment horizontal="center" vertical="center" shrinkToFit="1"/>
    </xf>
    <xf numFmtId="0" fontId="29" fillId="0" borderId="7" xfId="4" applyFont="1" applyBorder="1" applyAlignment="1">
      <alignment horizontal="center" vertical="center" shrinkToFit="1"/>
    </xf>
    <xf numFmtId="0" fontId="29" fillId="0" borderId="10" xfId="4" applyFont="1" applyBorder="1" applyAlignment="1">
      <alignment horizontal="center" vertical="center" shrinkToFit="1"/>
    </xf>
    <xf numFmtId="0" fontId="29" fillId="0" borderId="1" xfId="4" applyFont="1" applyBorder="1" applyAlignment="1">
      <alignment horizontal="center" vertical="center" shrinkToFit="1"/>
    </xf>
    <xf numFmtId="0" fontId="29" fillId="0" borderId="11" xfId="4" applyFont="1" applyBorder="1" applyAlignment="1">
      <alignment horizontal="center" vertical="center" shrinkToFit="1"/>
    </xf>
    <xf numFmtId="0" fontId="29" fillId="0" borderId="16" xfId="4" applyFont="1" applyBorder="1" applyAlignment="1">
      <alignment horizontal="center" vertical="center" shrinkToFit="1"/>
    </xf>
    <xf numFmtId="180" fontId="1" fillId="7" borderId="0" xfId="0" applyNumberFormat="1" applyFont="1" applyFill="1" applyAlignment="1">
      <alignment horizontal="left" shrinkToFit="1"/>
    </xf>
    <xf numFmtId="180" fontId="0" fillId="7" borderId="0" xfId="0" applyNumberFormat="1" applyFill="1" applyAlignment="1">
      <alignment horizontal="left" shrinkToFit="1"/>
    </xf>
    <xf numFmtId="49" fontId="18" fillId="0" borderId="26" xfId="0" applyNumberFormat="1" applyFont="1" applyBorder="1" applyAlignment="1">
      <alignment horizontal="distributed" vertical="center" wrapText="1"/>
    </xf>
    <xf numFmtId="49" fontId="18" fillId="0" borderId="26" xfId="0" applyNumberFormat="1" applyFont="1" applyBorder="1" applyAlignment="1">
      <alignment horizontal="distributed" vertical="center"/>
    </xf>
    <xf numFmtId="180" fontId="1" fillId="7" borderId="26" xfId="0" applyNumberFormat="1" applyFont="1" applyFill="1" applyBorder="1" applyAlignment="1">
      <alignment horizontal="left" shrinkToFit="1"/>
    </xf>
    <xf numFmtId="180" fontId="0" fillId="7" borderId="26" xfId="0" applyNumberFormat="1" applyFill="1" applyBorder="1" applyAlignment="1">
      <alignment horizontal="left" shrinkToFit="1"/>
    </xf>
    <xf numFmtId="180" fontId="30" fillId="7" borderId="3" xfId="4" applyNumberFormat="1" applyFont="1" applyFill="1" applyBorder="1" applyAlignment="1">
      <alignment horizontal="center" vertical="center" shrinkToFit="1"/>
    </xf>
    <xf numFmtId="180" fontId="30" fillId="7" borderId="5" xfId="4" applyNumberFormat="1" applyFont="1" applyFill="1" applyBorder="1" applyAlignment="1">
      <alignment horizontal="center" vertical="center" shrinkToFit="1"/>
    </xf>
    <xf numFmtId="180" fontId="31" fillId="7" borderId="3" xfId="4" applyNumberFormat="1" applyFont="1" applyFill="1" applyBorder="1" applyAlignment="1">
      <alignment horizontal="left" vertical="center" wrapText="1" shrinkToFit="1"/>
    </xf>
    <xf numFmtId="180" fontId="31" fillId="7" borderId="4" xfId="4" applyNumberFormat="1" applyFont="1" applyFill="1" applyBorder="1" applyAlignment="1">
      <alignment horizontal="left" vertical="center" wrapText="1" shrinkToFit="1"/>
    </xf>
    <xf numFmtId="180" fontId="31" fillId="7" borderId="5" xfId="4" applyNumberFormat="1" applyFont="1" applyFill="1" applyBorder="1" applyAlignment="1">
      <alignment horizontal="left" vertical="center" wrapText="1" shrinkToFit="1"/>
    </xf>
    <xf numFmtId="180" fontId="32" fillId="7" borderId="3" xfId="4" applyNumberFormat="1" applyFont="1" applyFill="1" applyBorder="1" applyAlignment="1">
      <alignment horizontal="center" vertical="center" shrinkToFit="1"/>
    </xf>
    <xf numFmtId="180" fontId="32" fillId="7" borderId="4" xfId="4" applyNumberFormat="1" applyFont="1" applyFill="1" applyBorder="1" applyAlignment="1">
      <alignment horizontal="center" vertical="center" shrinkToFit="1"/>
    </xf>
    <xf numFmtId="180" fontId="32" fillId="7" borderId="5" xfId="4" applyNumberFormat="1" applyFont="1" applyFill="1" applyBorder="1" applyAlignment="1">
      <alignment horizontal="center" vertical="center" shrinkToFit="1"/>
    </xf>
    <xf numFmtId="49" fontId="30" fillId="8" borderId="3" xfId="4" applyNumberFormat="1" applyFont="1" applyFill="1" applyBorder="1" applyAlignment="1">
      <alignment horizontal="center" vertical="center" shrinkToFit="1"/>
    </xf>
    <xf numFmtId="49" fontId="30" fillId="8" borderId="5" xfId="4" applyNumberFormat="1" applyFont="1" applyFill="1" applyBorder="1" applyAlignment="1">
      <alignment horizontal="center" vertical="center" shrinkToFit="1"/>
    </xf>
    <xf numFmtId="49" fontId="31" fillId="8" borderId="3" xfId="4" applyNumberFormat="1" applyFont="1" applyFill="1" applyBorder="1" applyAlignment="1">
      <alignment horizontal="left" vertical="center" wrapText="1" shrinkToFit="1"/>
    </xf>
    <xf numFmtId="49" fontId="31" fillId="8" borderId="4" xfId="4" applyNumberFormat="1" applyFont="1" applyFill="1" applyBorder="1" applyAlignment="1">
      <alignment horizontal="left" vertical="center" wrapText="1" shrinkToFit="1"/>
    </xf>
    <xf numFmtId="49" fontId="31" fillId="8" borderId="5" xfId="4" applyNumberFormat="1" applyFont="1" applyFill="1" applyBorder="1" applyAlignment="1">
      <alignment horizontal="left" vertical="center" wrapText="1" shrinkToFit="1"/>
    </xf>
    <xf numFmtId="180" fontId="32" fillId="8" borderId="3" xfId="4" applyNumberFormat="1" applyFont="1" applyFill="1" applyBorder="1" applyAlignment="1">
      <alignment horizontal="center" vertical="center" shrinkToFit="1"/>
    </xf>
    <xf numFmtId="180" fontId="32" fillId="8" borderId="4" xfId="4" applyNumberFormat="1" applyFont="1" applyFill="1" applyBorder="1" applyAlignment="1">
      <alignment horizontal="center" vertical="center" shrinkToFit="1"/>
    </xf>
    <xf numFmtId="180" fontId="32" fillId="8" borderId="5" xfId="4" applyNumberFormat="1" applyFont="1" applyFill="1" applyBorder="1" applyAlignment="1">
      <alignment horizontal="center" vertical="center" shrinkToFit="1"/>
    </xf>
    <xf numFmtId="183" fontId="1" fillId="7" borderId="1" xfId="0" applyNumberFormat="1" applyFont="1" applyFill="1" applyBorder="1" applyAlignment="1">
      <alignment horizontal="center" vertical="center"/>
    </xf>
    <xf numFmtId="49" fontId="8" fillId="3" borderId="3" xfId="0" applyNumberFormat="1" applyFont="1" applyFill="1" applyBorder="1" applyAlignment="1">
      <alignment horizontal="center" vertical="center" shrinkToFit="1"/>
    </xf>
    <xf numFmtId="49" fontId="8" fillId="3" borderId="4" xfId="0" applyNumberFormat="1" applyFont="1" applyFill="1" applyBorder="1" applyAlignment="1">
      <alignment horizontal="center" vertical="center" shrinkToFit="1"/>
    </xf>
    <xf numFmtId="49" fontId="8" fillId="3" borderId="5" xfId="0" applyNumberFormat="1" applyFont="1" applyFill="1" applyBorder="1" applyAlignment="1">
      <alignment horizontal="center" vertical="center" shrinkToFit="1"/>
    </xf>
    <xf numFmtId="182" fontId="23" fillId="3" borderId="3" xfId="0" applyNumberFormat="1" applyFont="1" applyFill="1" applyBorder="1" applyAlignment="1">
      <alignment horizontal="center" vertical="center" shrinkToFit="1"/>
    </xf>
    <xf numFmtId="182" fontId="23" fillId="3" borderId="4" xfId="0" applyNumberFormat="1" applyFont="1" applyFill="1" applyBorder="1" applyAlignment="1">
      <alignment horizontal="center" vertical="center" shrinkToFit="1"/>
    </xf>
    <xf numFmtId="182" fontId="23" fillId="3" borderId="5" xfId="0" applyNumberFormat="1" applyFont="1" applyFill="1" applyBorder="1" applyAlignment="1">
      <alignment horizontal="center" vertical="center" shrinkToFit="1"/>
    </xf>
    <xf numFmtId="0" fontId="29" fillId="0" borderId="0" xfId="0" applyFont="1" applyAlignment="1">
      <alignment horizontal="distributed" vertical="center" justifyLastLine="1"/>
    </xf>
    <xf numFmtId="0" fontId="29" fillId="8" borderId="0" xfId="0" applyFont="1" applyFill="1" applyAlignment="1">
      <alignment horizontal="left" vertical="center"/>
    </xf>
    <xf numFmtId="183" fontId="29" fillId="8" borderId="0" xfId="0" applyNumberFormat="1" applyFont="1" applyFill="1" applyAlignment="1">
      <alignment horizontal="distributed" vertical="center"/>
    </xf>
    <xf numFmtId="0" fontId="29" fillId="0" borderId="0" xfId="0" applyFont="1" applyAlignment="1">
      <alignment horizontal="left" vertical="center"/>
    </xf>
    <xf numFmtId="14" fontId="29" fillId="7" borderId="0" xfId="0" applyNumberFormat="1" applyFont="1" applyFill="1" applyAlignment="1">
      <alignment horizontal="left" vertical="center"/>
    </xf>
    <xf numFmtId="0" fontId="29" fillId="7" borderId="0" xfId="0" applyFont="1" applyFill="1" applyAlignment="1">
      <alignment horizontal="left" vertical="center"/>
    </xf>
    <xf numFmtId="14" fontId="29" fillId="0" borderId="0" xfId="0" applyNumberFormat="1" applyFont="1" applyAlignment="1">
      <alignment horizontal="left" vertical="center"/>
    </xf>
    <xf numFmtId="0" fontId="29" fillId="0" borderId="0" xfId="0" applyFont="1" applyAlignment="1">
      <alignment horizontal="center" vertical="center"/>
    </xf>
    <xf numFmtId="14" fontId="29" fillId="7" borderId="0" xfId="0" applyNumberFormat="1" applyFont="1" applyFill="1" applyAlignment="1">
      <alignment horizontal="center" vertical="center"/>
    </xf>
    <xf numFmtId="0" fontId="29" fillId="7" borderId="0" xfId="0" applyFont="1" applyFill="1" applyAlignment="1">
      <alignment horizontal="center" vertical="center"/>
    </xf>
    <xf numFmtId="49" fontId="29" fillId="8" borderId="6" xfId="0" applyNumberFormat="1" applyFont="1" applyFill="1" applyBorder="1" applyAlignment="1">
      <alignment horizontal="left" vertical="top"/>
    </xf>
    <xf numFmtId="49" fontId="29" fillId="8" borderId="2" xfId="0" applyNumberFormat="1" applyFont="1" applyFill="1" applyBorder="1" applyAlignment="1">
      <alignment horizontal="left" vertical="top"/>
    </xf>
    <xf numFmtId="49" fontId="29" fillId="8" borderId="7" xfId="0" applyNumberFormat="1" applyFont="1" applyFill="1" applyBorder="1" applyAlignment="1">
      <alignment horizontal="left" vertical="top"/>
    </xf>
    <xf numFmtId="49" fontId="29" fillId="8" borderId="8" xfId="0" applyNumberFormat="1" applyFont="1" applyFill="1" applyBorder="1" applyAlignment="1">
      <alignment horizontal="left" vertical="top"/>
    </xf>
    <xf numFmtId="49" fontId="29" fillId="8" borderId="0" xfId="0" applyNumberFormat="1" applyFont="1" applyFill="1" applyAlignment="1">
      <alignment horizontal="left" vertical="top"/>
    </xf>
    <xf numFmtId="49" fontId="29" fillId="8" borderId="9" xfId="0" applyNumberFormat="1" applyFont="1" applyFill="1" applyBorder="1" applyAlignment="1">
      <alignment horizontal="left" vertical="top"/>
    </xf>
    <xf numFmtId="49" fontId="29" fillId="8" borderId="10" xfId="0" applyNumberFormat="1" applyFont="1" applyFill="1" applyBorder="1" applyAlignment="1">
      <alignment horizontal="left" vertical="top"/>
    </xf>
    <xf numFmtId="49" fontId="29" fillId="8" borderId="1" xfId="0" applyNumberFormat="1" applyFont="1" applyFill="1" applyBorder="1" applyAlignment="1">
      <alignment horizontal="left" vertical="top"/>
    </xf>
    <xf numFmtId="49" fontId="29" fillId="8" borderId="11" xfId="0" applyNumberFormat="1" applyFont="1" applyFill="1" applyBorder="1" applyAlignment="1">
      <alignment horizontal="left" vertical="top"/>
    </xf>
    <xf numFmtId="0" fontId="76" fillId="0" borderId="0" xfId="0" applyFont="1" applyAlignment="1">
      <alignment horizontal="center" vertical="center"/>
    </xf>
    <xf numFmtId="49" fontId="42" fillId="0" borderId="13" xfId="5" applyNumberFormat="1" applyFont="1" applyBorder="1" applyAlignment="1">
      <alignment horizontal="center" vertical="center" wrapText="1"/>
    </xf>
  </cellXfs>
  <cellStyles count="17">
    <cellStyle name="桁区切り" xfId="3" builtinId="6"/>
    <cellStyle name="桁区切り 2" xfId="2" xr:uid="{00000000-0005-0000-0000-000001000000}"/>
    <cellStyle name="桁区切り 3" xfId="9" xr:uid="{00000000-0005-0000-0000-000002000000}"/>
    <cellStyle name="桁区切り 3 2" xfId="8" xr:uid="{00000000-0005-0000-0000-000003000000}"/>
    <cellStyle name="桁区切り 3 2 2" xfId="10" xr:uid="{00000000-0005-0000-0000-000004000000}"/>
    <cellStyle name="標準" xfId="0" builtinId="0"/>
    <cellStyle name="標準 2" xfId="1" xr:uid="{00000000-0005-0000-0000-000006000000}"/>
    <cellStyle name="標準 3" xfId="11" xr:uid="{00000000-0005-0000-0000-000007000000}"/>
    <cellStyle name="標準 3 2" xfId="5" xr:uid="{00000000-0005-0000-0000-000008000000}"/>
    <cellStyle name="標準 4" xfId="12" xr:uid="{00000000-0005-0000-0000-000009000000}"/>
    <cellStyle name="標準 4 2" xfId="6" xr:uid="{00000000-0005-0000-0000-00000A000000}"/>
    <cellStyle name="標準 4 2 2" xfId="13" xr:uid="{00000000-0005-0000-0000-00000B000000}"/>
    <cellStyle name="標準 5" xfId="4" xr:uid="{00000000-0005-0000-0000-00000C000000}"/>
    <cellStyle name="標準 5 2" xfId="7" xr:uid="{00000000-0005-0000-0000-00000D000000}"/>
    <cellStyle name="標準 5 2 2" xfId="14" xr:uid="{00000000-0005-0000-0000-00000E000000}"/>
    <cellStyle name="標準 6" xfId="15" xr:uid="{0240D08A-74D1-41D1-8F6A-323CBC2B5C8A}"/>
    <cellStyle name="標準 9" xfId="16" xr:uid="{CDC80295-FD8F-4E3E-8B8C-E9EBBF7E7E79}"/>
  </cellStyles>
  <dxfs count="0"/>
  <tableStyles count="0" defaultTableStyle="TableStyleMedium2" defaultPivotStyle="PivotStyleLight16"/>
  <colors>
    <mruColors>
      <color rgb="FFCCFFFF"/>
      <color rgb="FF0000FF"/>
      <color rgb="FFAEAA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45</xdr:col>
      <xdr:colOff>222249</xdr:colOff>
      <xdr:row>2</xdr:row>
      <xdr:rowOff>21166</xdr:rowOff>
    </xdr:from>
    <xdr:to>
      <xdr:col>56</xdr:col>
      <xdr:colOff>9827</xdr:colOff>
      <xdr:row>32</xdr:row>
      <xdr:rowOff>190500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0985499" y="364066"/>
          <a:ext cx="7331378" cy="7055909"/>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ysClr val="windowText" lastClr="000000"/>
              </a:solidFill>
              <a:latin typeface="+mn-ea"/>
              <a:ea typeface="+mn-ea"/>
            </a:rPr>
            <a:t>※</a:t>
          </a:r>
          <a:r>
            <a:rPr kumimoji="1" lang="ja-JP" altLang="en-US" sz="1600">
              <a:solidFill>
                <a:sysClr val="windowText" lastClr="000000"/>
              </a:solidFill>
              <a:latin typeface="+mn-ea"/>
              <a:ea typeface="+mn-ea"/>
            </a:rPr>
            <a:t>オレンジ塗りつぶし箇所：手入力をしてください！</a:t>
          </a:r>
          <a:endParaRPr kumimoji="1" lang="en-US" altLang="ja-JP" sz="1600">
            <a:solidFill>
              <a:sysClr val="windowText" lastClr="000000"/>
            </a:solidFill>
            <a:latin typeface="+mn-ea"/>
            <a:ea typeface="+mn-ea"/>
          </a:endParaRPr>
        </a:p>
        <a:p>
          <a:pPr algn="l"/>
          <a:r>
            <a:rPr kumimoji="1" lang="en-US" altLang="ja-JP" sz="1600">
              <a:solidFill>
                <a:sysClr val="windowText" lastClr="000000"/>
              </a:solidFill>
              <a:latin typeface="+mn-ea"/>
              <a:ea typeface="+mn-ea"/>
            </a:rPr>
            <a:t>※</a:t>
          </a:r>
          <a:r>
            <a:rPr kumimoji="1" lang="ja-JP" altLang="en-US" sz="1600">
              <a:solidFill>
                <a:sysClr val="windowText" lastClr="000000"/>
              </a:solidFill>
              <a:latin typeface="+mn-ea"/>
              <a:ea typeface="+mn-ea"/>
            </a:rPr>
            <a:t>青塗りつぶし箇所：入力シート引用</a:t>
          </a:r>
          <a:endParaRPr kumimoji="1" lang="en-US" altLang="ja-JP" sz="1600">
            <a:solidFill>
              <a:sysClr val="windowText" lastClr="000000"/>
            </a:solidFill>
            <a:latin typeface="+mn-ea"/>
            <a:ea typeface="+mn-ea"/>
          </a:endParaRPr>
        </a:p>
        <a:p>
          <a:pPr algn="l"/>
          <a:r>
            <a:rPr kumimoji="1" lang="en-US" altLang="ja-JP" sz="1600">
              <a:solidFill>
                <a:sysClr val="windowText" lastClr="000000"/>
              </a:solidFill>
              <a:latin typeface="+mn-ea"/>
              <a:ea typeface="+mn-ea"/>
            </a:rPr>
            <a:t>※</a:t>
          </a:r>
          <a:r>
            <a:rPr kumimoji="1" lang="ja-JP" altLang="en-US" sz="1600">
              <a:solidFill>
                <a:sysClr val="windowText" lastClr="000000"/>
              </a:solidFill>
              <a:latin typeface="+mn-ea"/>
              <a:ea typeface="+mn-ea"/>
            </a:rPr>
            <a:t>自動で白黒印刷されます</a:t>
          </a:r>
          <a:endParaRPr kumimoji="1" lang="en-US" altLang="ja-JP" sz="1600">
            <a:solidFill>
              <a:sysClr val="windowText" lastClr="000000"/>
            </a:solidFill>
            <a:latin typeface="+mn-ea"/>
            <a:ea typeface="+mn-ea"/>
          </a:endParaRPr>
        </a:p>
        <a:p>
          <a:pPr algn="l"/>
          <a:r>
            <a:rPr kumimoji="1" lang="en-US" altLang="ja-JP" sz="1600">
              <a:solidFill>
                <a:sysClr val="windowText" lastClr="000000"/>
              </a:solidFill>
              <a:latin typeface="+mn-ea"/>
              <a:ea typeface="+mn-ea"/>
            </a:rPr>
            <a:t>※</a:t>
          </a:r>
          <a:r>
            <a:rPr kumimoji="1" lang="ja-JP" altLang="en-US" sz="1600">
              <a:solidFill>
                <a:sysClr val="windowText" lastClr="000000"/>
              </a:solidFill>
              <a:latin typeface="+mn-ea"/>
              <a:ea typeface="+mn-ea"/>
            </a:rPr>
            <a:t>入力例の上から記入してください</a:t>
          </a:r>
          <a:endParaRPr kumimoji="1" lang="en-US" altLang="ja-JP" sz="1600">
            <a:solidFill>
              <a:sysClr val="windowText" lastClr="000000"/>
            </a:solidFill>
            <a:latin typeface="+mn-ea"/>
            <a:ea typeface="+mn-ea"/>
          </a:endParaRPr>
        </a:p>
        <a:p>
          <a:pPr algn="l"/>
          <a:endParaRPr kumimoji="1" lang="en-US" altLang="ja-JP" sz="1600">
            <a:solidFill>
              <a:sysClr val="windowText" lastClr="000000"/>
            </a:solidFill>
            <a:latin typeface="+mn-ea"/>
            <a:ea typeface="+mn-ea"/>
          </a:endParaRPr>
        </a:p>
        <a:p>
          <a:pPr algn="l"/>
          <a:r>
            <a:rPr kumimoji="1" lang="en-US" altLang="ja-JP" sz="1800" b="1">
              <a:solidFill>
                <a:sysClr val="windowText" lastClr="000000"/>
              </a:solidFill>
              <a:latin typeface="+mn-ea"/>
              <a:ea typeface="+mn-ea"/>
            </a:rPr>
            <a:t>※</a:t>
          </a:r>
          <a:r>
            <a:rPr kumimoji="1" lang="ja-JP" altLang="en-US" sz="1800" b="1">
              <a:solidFill>
                <a:sysClr val="windowText" lastClr="000000"/>
              </a:solidFill>
              <a:latin typeface="+mn-ea"/>
              <a:ea typeface="+mn-ea"/>
            </a:rPr>
            <a:t>全業者必ず提出してください。</a:t>
          </a:r>
          <a:endParaRPr kumimoji="1" lang="en-US" altLang="ja-JP" sz="1800" b="1">
            <a:solidFill>
              <a:sysClr val="windowText" lastClr="000000"/>
            </a:solidFill>
            <a:latin typeface="+mn-ea"/>
            <a:ea typeface="+mn-ea"/>
          </a:endParaRPr>
        </a:p>
        <a:p>
          <a:pPr algn="l"/>
          <a:r>
            <a:rPr kumimoji="1" lang="en-US" altLang="ja-JP" sz="1800" b="1">
              <a:solidFill>
                <a:sysClr val="windowText" lastClr="000000"/>
              </a:solidFill>
              <a:latin typeface="+mn-ea"/>
              <a:ea typeface="+mn-ea"/>
            </a:rPr>
            <a:t>※</a:t>
          </a:r>
          <a:r>
            <a:rPr kumimoji="1" lang="ja-JP" altLang="en-US" sz="1800" b="1">
              <a:solidFill>
                <a:sysClr val="windowText" lastClr="000000"/>
              </a:solidFill>
              <a:latin typeface="+mn-ea"/>
              <a:ea typeface="+mn-ea"/>
            </a:rPr>
            <a:t>以下の書類を別途添付お願い致します。</a:t>
          </a:r>
          <a:endParaRPr kumimoji="1" lang="en-US" altLang="ja-JP" sz="1800" b="1">
            <a:solidFill>
              <a:sysClr val="windowText" lastClr="000000"/>
            </a:solidFill>
            <a:latin typeface="+mn-ea"/>
            <a:ea typeface="+mn-ea"/>
          </a:endParaRPr>
        </a:p>
        <a:p>
          <a:pPr algn="l"/>
          <a:endParaRPr kumimoji="1" lang="en-US" altLang="ja-JP" sz="1800" b="1">
            <a:solidFill>
              <a:sysClr val="windowText" lastClr="000000"/>
            </a:solidFill>
            <a:latin typeface="+mn-ea"/>
            <a:ea typeface="+mn-ea"/>
          </a:endParaRPr>
        </a:p>
        <a:p>
          <a:pPr algn="l"/>
          <a:r>
            <a:rPr kumimoji="1" lang="ja-JP" altLang="en-US" sz="1800" b="1">
              <a:solidFill>
                <a:sysClr val="windowText" lastClr="000000"/>
              </a:solidFill>
              <a:latin typeface="+mn-ea"/>
              <a:ea typeface="+mn-ea"/>
            </a:rPr>
            <a:t>★建退共加入業者</a:t>
          </a:r>
          <a:endParaRPr kumimoji="1" lang="en-US" altLang="ja-JP" sz="1800" b="1">
            <a:solidFill>
              <a:sysClr val="windowText" lastClr="000000"/>
            </a:solidFill>
            <a:latin typeface="+mn-ea"/>
            <a:ea typeface="+mn-ea"/>
          </a:endParaRPr>
        </a:p>
        <a:p>
          <a:pPr algn="l"/>
          <a:r>
            <a:rPr kumimoji="1" lang="ja-JP" altLang="en-US" sz="1800" b="1">
              <a:solidFill>
                <a:sysClr val="windowText" lastClr="000000"/>
              </a:solidFill>
              <a:latin typeface="+mn-ea"/>
              <a:ea typeface="+mn-ea"/>
            </a:rPr>
            <a:t>・建退共契約者証の写し（オレンジ色のもの）</a:t>
          </a:r>
          <a:endParaRPr kumimoji="1" lang="en-US" altLang="ja-JP" sz="1800" b="1">
            <a:solidFill>
              <a:sysClr val="windowText" lastClr="000000"/>
            </a:solidFill>
            <a:latin typeface="+mn-ea"/>
            <a:ea typeface="+mn-ea"/>
          </a:endParaRPr>
        </a:p>
        <a:p>
          <a:pPr algn="l"/>
          <a:r>
            <a:rPr kumimoji="1" lang="ja-JP" altLang="en-US" sz="1800" b="1">
              <a:solidFill>
                <a:sysClr val="windowText" lastClr="000000"/>
              </a:solidFill>
              <a:latin typeface="+mn-ea"/>
              <a:ea typeface="+mn-ea"/>
            </a:rPr>
            <a:t>・被共済者の手帳の写し</a:t>
          </a:r>
          <a:endParaRPr kumimoji="1" lang="en-US" altLang="ja-JP" sz="1800" b="1">
            <a:solidFill>
              <a:sysClr val="windowText" lastClr="000000"/>
            </a:solidFill>
            <a:latin typeface="+mn-ea"/>
            <a:ea typeface="+mn-ea"/>
          </a:endParaRPr>
        </a:p>
        <a:p>
          <a:pPr algn="l"/>
          <a:endParaRPr kumimoji="1" lang="en-US" altLang="ja-JP" sz="1800" b="1">
            <a:solidFill>
              <a:sysClr val="windowText" lastClr="000000"/>
            </a:solidFill>
            <a:latin typeface="+mn-ea"/>
            <a:ea typeface="+mn-ea"/>
          </a:endParaRPr>
        </a:p>
        <a:p>
          <a:pPr algn="l"/>
          <a:r>
            <a:rPr kumimoji="1" lang="ja-JP" altLang="en-US" sz="1800" b="1">
              <a:solidFill>
                <a:sysClr val="windowText" lastClr="000000"/>
              </a:solidFill>
              <a:latin typeface="+mn-ea"/>
              <a:ea typeface="+mn-ea"/>
            </a:rPr>
            <a:t>★中退共・商工会などの退職金制度に加入業者</a:t>
          </a:r>
          <a:endParaRPr kumimoji="1" lang="en-US" altLang="ja-JP" sz="1800" b="1">
            <a:solidFill>
              <a:sysClr val="windowText" lastClr="000000"/>
            </a:solidFill>
            <a:latin typeface="+mn-ea"/>
            <a:ea typeface="+mn-ea"/>
          </a:endParaRPr>
        </a:p>
        <a:p>
          <a:pPr algn="l"/>
          <a:r>
            <a:rPr kumimoji="1" lang="ja-JP" altLang="en-US" sz="1800" b="1">
              <a:solidFill>
                <a:sysClr val="windowText" lastClr="000000"/>
              </a:solidFill>
              <a:latin typeface="+mn-ea"/>
              <a:ea typeface="+mn-ea"/>
            </a:rPr>
            <a:t>・加入証明書または契約書の写しなど、加入していることがわかる資料</a:t>
          </a:r>
          <a:endParaRPr kumimoji="1" lang="en-US" altLang="ja-JP" sz="1800" b="1">
            <a:solidFill>
              <a:sysClr val="windowText" lastClr="000000"/>
            </a:solidFill>
            <a:latin typeface="+mn-ea"/>
            <a:ea typeface="+mn-ea"/>
          </a:endParaRPr>
        </a:p>
        <a:p>
          <a:pPr algn="l"/>
          <a:endParaRPr kumimoji="1" lang="en-US" altLang="ja-JP" sz="1800" b="1">
            <a:solidFill>
              <a:sysClr val="windowText" lastClr="000000"/>
            </a:solidFill>
            <a:latin typeface="+mn-ea"/>
            <a:ea typeface="+mn-ea"/>
          </a:endParaRPr>
        </a:p>
        <a:p>
          <a:pPr algn="l"/>
          <a:r>
            <a:rPr kumimoji="1" lang="ja-JP" altLang="en-US" sz="1800" b="1">
              <a:solidFill>
                <a:sysClr val="windowText" lastClr="000000"/>
              </a:solidFill>
              <a:latin typeface="+mn-ea"/>
              <a:ea typeface="+mn-ea"/>
            </a:rPr>
            <a:t>★自社の退職金制度のみを適用業者</a:t>
          </a:r>
          <a:endParaRPr kumimoji="1" lang="en-US" altLang="ja-JP" sz="1800" b="1">
            <a:solidFill>
              <a:sysClr val="windowText" lastClr="000000"/>
            </a:solidFill>
            <a:latin typeface="+mn-ea"/>
            <a:ea typeface="+mn-ea"/>
          </a:endParaRPr>
        </a:p>
        <a:p>
          <a:pPr algn="l"/>
          <a:r>
            <a:rPr kumimoji="1" lang="ja-JP" altLang="en-US" sz="1800" b="1">
              <a:solidFill>
                <a:sysClr val="windowText" lastClr="000000"/>
              </a:solidFill>
              <a:latin typeface="+mn-ea"/>
              <a:ea typeface="+mn-ea"/>
            </a:rPr>
            <a:t>・就業規則、退職金規定の写しなど、適用していることがわかる資料</a:t>
          </a:r>
          <a:endParaRPr kumimoji="1" lang="en-US" altLang="ja-JP" sz="1800" b="1">
            <a:solidFill>
              <a:sysClr val="windowText" lastClr="000000"/>
            </a:solidFill>
            <a:latin typeface="+mn-ea"/>
            <a:ea typeface="+mn-ea"/>
          </a:endParaRPr>
        </a:p>
        <a:p>
          <a:pPr algn="l"/>
          <a:endParaRPr kumimoji="1" lang="en-US" altLang="ja-JP" sz="1800" b="1" u="sng">
            <a:solidFill>
              <a:sysClr val="windowText" lastClr="000000"/>
            </a:solidFill>
            <a:latin typeface="+mn-ea"/>
            <a:ea typeface="+mn-ea"/>
          </a:endParaRPr>
        </a:p>
        <a:p>
          <a:pPr algn="l"/>
          <a:r>
            <a:rPr kumimoji="1" lang="ja-JP" altLang="en-US" sz="1600" b="1" u="sng">
              <a:solidFill>
                <a:schemeClr val="tx1"/>
              </a:solidFill>
              <a:latin typeface="+mn-ea"/>
              <a:ea typeface="+mn-ea"/>
            </a:rPr>
            <a:t>★退職金制度のない業者</a:t>
          </a:r>
          <a:endParaRPr kumimoji="1" lang="en-US" altLang="ja-JP" sz="1600" b="1" u="sng">
            <a:solidFill>
              <a:schemeClr val="tx1"/>
            </a:solidFill>
            <a:latin typeface="+mn-ea"/>
            <a:ea typeface="+mn-ea"/>
          </a:endParaRPr>
        </a:p>
        <a:p>
          <a:pPr algn="l"/>
          <a:r>
            <a:rPr kumimoji="1" lang="ja-JP" altLang="en-US" sz="1600" b="1" u="sng">
              <a:solidFill>
                <a:schemeClr val="tx1"/>
              </a:solidFill>
              <a:latin typeface="+mn-ea"/>
              <a:ea typeface="+mn-ea"/>
            </a:rPr>
            <a:t>・退職金制度に関する理由書　</a:t>
          </a:r>
          <a:r>
            <a:rPr kumimoji="1" lang="en-US" altLang="ja-JP" sz="1600" b="1" u="sng">
              <a:solidFill>
                <a:schemeClr val="tx1"/>
              </a:solidFill>
              <a:latin typeface="+mn-ea"/>
              <a:ea typeface="+mn-ea"/>
            </a:rPr>
            <a:t>※</a:t>
          </a:r>
          <a:r>
            <a:rPr kumimoji="1" lang="ja-JP" altLang="en-US" sz="1600" b="1" u="sng">
              <a:solidFill>
                <a:schemeClr val="tx1"/>
              </a:solidFill>
              <a:latin typeface="+mn-ea"/>
              <a:ea typeface="+mn-ea"/>
            </a:rPr>
            <a:t>波多野組様式</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43</xdr:col>
      <xdr:colOff>238125</xdr:colOff>
      <xdr:row>11</xdr:row>
      <xdr:rowOff>85725</xdr:rowOff>
    </xdr:from>
    <xdr:to>
      <xdr:col>53</xdr:col>
      <xdr:colOff>468086</xdr:colOff>
      <xdr:row>19</xdr:row>
      <xdr:rowOff>129268</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13658850" y="3124200"/>
          <a:ext cx="7354661" cy="1700893"/>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ysClr val="windowText" lastClr="000000"/>
              </a:solidFill>
              <a:latin typeface="+mn-ea"/>
              <a:ea typeface="+mn-ea"/>
            </a:rPr>
            <a:t>※</a:t>
          </a:r>
          <a:r>
            <a:rPr kumimoji="1" lang="ja-JP" altLang="en-US" sz="1600">
              <a:solidFill>
                <a:sysClr val="windowText" lastClr="000000"/>
              </a:solidFill>
              <a:latin typeface="+mn-ea"/>
              <a:ea typeface="+mn-ea"/>
            </a:rPr>
            <a:t>オレンジ塗りつぶし箇所：手入力をしてください！</a:t>
          </a:r>
          <a:endParaRPr kumimoji="1" lang="en-US" altLang="ja-JP" sz="1600">
            <a:solidFill>
              <a:sysClr val="windowText" lastClr="000000"/>
            </a:solidFill>
            <a:latin typeface="+mn-ea"/>
            <a:ea typeface="+mn-ea"/>
          </a:endParaRPr>
        </a:p>
        <a:p>
          <a:pPr algn="l"/>
          <a:r>
            <a:rPr kumimoji="1" lang="en-US" altLang="ja-JP" sz="1600">
              <a:solidFill>
                <a:sysClr val="windowText" lastClr="000000"/>
              </a:solidFill>
              <a:latin typeface="+mn-ea"/>
              <a:ea typeface="+mn-ea"/>
            </a:rPr>
            <a:t>※</a:t>
          </a:r>
          <a:r>
            <a:rPr kumimoji="1" lang="ja-JP" altLang="en-US" sz="1600">
              <a:solidFill>
                <a:sysClr val="windowText" lastClr="000000"/>
              </a:solidFill>
              <a:latin typeface="+mn-ea"/>
              <a:ea typeface="+mn-ea"/>
            </a:rPr>
            <a:t>青塗りつぶし箇所：入力シート引用</a:t>
          </a:r>
          <a:endParaRPr kumimoji="1" lang="en-US" altLang="ja-JP" sz="1600">
            <a:solidFill>
              <a:sysClr val="windowText" lastClr="000000"/>
            </a:solidFill>
            <a:latin typeface="+mn-ea"/>
            <a:ea typeface="+mn-ea"/>
          </a:endParaRPr>
        </a:p>
        <a:p>
          <a:pPr algn="l"/>
          <a:r>
            <a:rPr kumimoji="1" lang="en-US" altLang="ja-JP" sz="1600">
              <a:solidFill>
                <a:sysClr val="windowText" lastClr="000000"/>
              </a:solidFill>
              <a:latin typeface="+mn-ea"/>
              <a:ea typeface="+mn-ea"/>
            </a:rPr>
            <a:t>※</a:t>
          </a:r>
          <a:r>
            <a:rPr kumimoji="1" lang="ja-JP" altLang="en-US" sz="1600">
              <a:solidFill>
                <a:sysClr val="windowText" lastClr="000000"/>
              </a:solidFill>
              <a:latin typeface="+mn-ea"/>
              <a:ea typeface="+mn-ea"/>
            </a:rPr>
            <a:t>薄緑塗りつぶし箇所：元請入力引用</a:t>
          </a:r>
          <a:endParaRPr kumimoji="1" lang="en-US" altLang="ja-JP" sz="1600">
            <a:solidFill>
              <a:sysClr val="windowText" lastClr="000000"/>
            </a:solidFill>
            <a:latin typeface="+mn-ea"/>
            <a:ea typeface="+mn-ea"/>
          </a:endParaRPr>
        </a:p>
        <a:p>
          <a:pPr algn="l"/>
          <a:r>
            <a:rPr kumimoji="1" lang="en-US" altLang="ja-JP" sz="1600">
              <a:solidFill>
                <a:sysClr val="windowText" lastClr="000000"/>
              </a:solidFill>
              <a:latin typeface="+mn-ea"/>
              <a:ea typeface="+mn-ea"/>
            </a:rPr>
            <a:t>※</a:t>
          </a:r>
          <a:r>
            <a:rPr kumimoji="1" lang="ja-JP" altLang="en-US" sz="1600">
              <a:solidFill>
                <a:sysClr val="windowText" lastClr="000000"/>
              </a:solidFill>
              <a:latin typeface="+mn-ea"/>
              <a:ea typeface="+mn-ea"/>
            </a:rPr>
            <a:t>自動で白黒印刷されます</a:t>
          </a:r>
          <a:endParaRPr kumimoji="1" lang="en-US" altLang="ja-JP" sz="1600">
            <a:solidFill>
              <a:sysClr val="windowText" lastClr="000000"/>
            </a:solidFill>
            <a:latin typeface="+mn-ea"/>
            <a:ea typeface="+mn-ea"/>
          </a:endParaRPr>
        </a:p>
        <a:p>
          <a:pPr algn="l"/>
          <a:r>
            <a:rPr kumimoji="1" lang="en-US" altLang="ja-JP" sz="1600">
              <a:solidFill>
                <a:sysClr val="windowText" lastClr="000000"/>
              </a:solidFill>
              <a:latin typeface="+mn-ea"/>
              <a:ea typeface="+mn-ea"/>
            </a:rPr>
            <a:t>※</a:t>
          </a:r>
          <a:r>
            <a:rPr kumimoji="1" lang="ja-JP" altLang="en-US" sz="1600">
              <a:solidFill>
                <a:sysClr val="windowText" lastClr="000000"/>
              </a:solidFill>
              <a:latin typeface="+mn-ea"/>
              <a:ea typeface="+mn-ea"/>
            </a:rPr>
            <a:t>入力例の上から記入してください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0</xdr:colOff>
      <xdr:row>2</xdr:row>
      <xdr:rowOff>0</xdr:rowOff>
    </xdr:from>
    <xdr:to>
      <xdr:col>36</xdr:col>
      <xdr:colOff>64576</xdr:colOff>
      <xdr:row>11</xdr:row>
      <xdr:rowOff>143682</xdr:rowOff>
    </xdr:to>
    <xdr:sp macro="" textlink="">
      <xdr:nvSpPr>
        <xdr:cNvPr id="2" name="正方形/長方形 1">
          <a:extLst>
            <a:ext uri="{FF2B5EF4-FFF2-40B4-BE49-F238E27FC236}">
              <a16:creationId xmlns:a16="http://schemas.microsoft.com/office/drawing/2014/main" id="{19A083F1-A5CF-4816-A4AC-FCFB7CFA89FD}"/>
            </a:ext>
          </a:extLst>
        </xdr:cNvPr>
        <xdr:cNvSpPr/>
      </xdr:nvSpPr>
      <xdr:spPr>
        <a:xfrm>
          <a:off x="6972300" y="295275"/>
          <a:ext cx="5189026" cy="144860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ysClr val="windowText" lastClr="000000"/>
              </a:solidFill>
              <a:latin typeface="+mn-ea"/>
              <a:ea typeface="+mn-ea"/>
            </a:rPr>
            <a:t>※</a:t>
          </a:r>
          <a:r>
            <a:rPr kumimoji="1" lang="ja-JP" altLang="en-US" sz="1600">
              <a:solidFill>
                <a:sysClr val="windowText" lastClr="000000"/>
              </a:solidFill>
              <a:latin typeface="+mn-ea"/>
              <a:ea typeface="+mn-ea"/>
            </a:rPr>
            <a:t>オレンジ塗りつぶし箇所：手入力をしてください！</a:t>
          </a:r>
          <a:endParaRPr kumimoji="1" lang="en-US" altLang="ja-JP" sz="1600">
            <a:solidFill>
              <a:sysClr val="windowText" lastClr="000000"/>
            </a:solidFill>
            <a:latin typeface="+mn-ea"/>
            <a:ea typeface="+mn-ea"/>
          </a:endParaRPr>
        </a:p>
        <a:p>
          <a:pPr algn="l"/>
          <a:r>
            <a:rPr kumimoji="1" lang="en-US" altLang="ja-JP" sz="1600">
              <a:solidFill>
                <a:sysClr val="windowText" lastClr="000000"/>
              </a:solidFill>
              <a:latin typeface="+mn-ea"/>
              <a:ea typeface="+mn-ea"/>
            </a:rPr>
            <a:t>※</a:t>
          </a:r>
          <a:r>
            <a:rPr kumimoji="1" lang="ja-JP" altLang="en-US" sz="1600">
              <a:solidFill>
                <a:sysClr val="windowText" lastClr="000000"/>
              </a:solidFill>
              <a:latin typeface="+mn-ea"/>
              <a:ea typeface="+mn-ea"/>
            </a:rPr>
            <a:t>青塗りつぶし箇所：入力シート引用</a:t>
          </a:r>
          <a:endParaRPr kumimoji="1" lang="en-US" altLang="ja-JP" sz="1600">
            <a:solidFill>
              <a:sysClr val="windowText" lastClr="000000"/>
            </a:solidFill>
            <a:latin typeface="+mn-ea"/>
            <a:ea typeface="+mn-ea"/>
          </a:endParaRPr>
        </a:p>
        <a:p>
          <a:pPr algn="l"/>
          <a:r>
            <a:rPr kumimoji="1" lang="en-US" altLang="ja-JP" sz="1600">
              <a:solidFill>
                <a:sysClr val="windowText" lastClr="000000"/>
              </a:solidFill>
              <a:latin typeface="+mn-ea"/>
              <a:ea typeface="+mn-ea"/>
            </a:rPr>
            <a:t>※</a:t>
          </a:r>
          <a:r>
            <a:rPr kumimoji="1" lang="ja-JP" altLang="en-US" sz="1600">
              <a:solidFill>
                <a:sysClr val="windowText" lastClr="000000"/>
              </a:solidFill>
              <a:latin typeface="+mn-ea"/>
              <a:ea typeface="+mn-ea"/>
            </a:rPr>
            <a:t>自動で白黒印刷されます</a:t>
          </a:r>
        </a:p>
      </xdr:txBody>
    </xdr:sp>
    <xdr:clientData/>
  </xdr:twoCellAnchor>
</xdr:wsDr>
</file>

<file path=xl/theme/theme1.xml><?xml version="1.0" encoding="utf-8"?>
<a:theme xmlns:a="http://schemas.openxmlformats.org/drawingml/2006/main" name="Office Theme 2007 - 2010">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256A8-97D3-4F0E-AC2E-2BD012D3F77D}">
  <sheetPr codeName="Sheet6">
    <pageSetUpPr fitToPage="1"/>
  </sheetPr>
  <dimension ref="A1:E30"/>
  <sheetViews>
    <sheetView workbookViewId="0">
      <selection activeCell="B2" sqref="B2"/>
    </sheetView>
  </sheetViews>
  <sheetFormatPr defaultRowHeight="12"/>
  <cols>
    <col min="1" max="1" width="11" style="185" bestFit="1" customWidth="1"/>
    <col min="2" max="2" width="15.125" style="185" bestFit="1" customWidth="1"/>
    <col min="3" max="3" width="66.625" style="185" customWidth="1"/>
    <col min="4" max="4" width="53.25" style="185" customWidth="1"/>
    <col min="5" max="5" width="23.375" style="185" customWidth="1"/>
    <col min="6" max="16384" width="9" style="185"/>
  </cols>
  <sheetData>
    <row r="1" spans="1:5" ht="20.100000000000001" customHeight="1">
      <c r="A1" s="190" t="s">
        <v>203</v>
      </c>
      <c r="B1" s="186" t="s">
        <v>205</v>
      </c>
      <c r="C1" s="186" t="s">
        <v>204</v>
      </c>
      <c r="D1" s="186" t="s">
        <v>206</v>
      </c>
      <c r="E1" s="186" t="s">
        <v>32</v>
      </c>
    </row>
    <row r="2" spans="1:5" ht="29.25" customHeight="1">
      <c r="A2" s="224" t="s">
        <v>207</v>
      </c>
      <c r="B2" s="191" t="s">
        <v>219</v>
      </c>
      <c r="C2" s="191" t="s">
        <v>242</v>
      </c>
      <c r="D2" s="191" t="s">
        <v>208</v>
      </c>
      <c r="E2" s="192" t="s">
        <v>209</v>
      </c>
    </row>
    <row r="3" spans="1:5" ht="20.100000000000001" customHeight="1">
      <c r="A3" s="225"/>
      <c r="B3" s="187" t="s">
        <v>210</v>
      </c>
      <c r="C3" s="187" t="s">
        <v>212</v>
      </c>
      <c r="D3" s="187" t="s">
        <v>211</v>
      </c>
      <c r="E3" s="187"/>
    </row>
    <row r="4" spans="1:5" ht="12.95" customHeight="1">
      <c r="A4" s="225"/>
      <c r="B4" s="188" t="s">
        <v>213</v>
      </c>
      <c r="C4" s="188"/>
      <c r="D4" s="188"/>
      <c r="E4" s="188"/>
    </row>
    <row r="5" spans="1:5" ht="20.100000000000001" customHeight="1">
      <c r="A5" s="225"/>
      <c r="B5" s="188" t="s">
        <v>214</v>
      </c>
      <c r="C5" s="188" t="s">
        <v>215</v>
      </c>
      <c r="D5" s="188"/>
      <c r="E5" s="188"/>
    </row>
    <row r="6" spans="1:5" ht="12.95" customHeight="1">
      <c r="A6" s="225"/>
      <c r="B6" s="188" t="s">
        <v>213</v>
      </c>
      <c r="C6" s="188"/>
      <c r="D6" s="188"/>
      <c r="E6" s="188"/>
    </row>
    <row r="7" spans="1:5" ht="20.100000000000001" customHeight="1">
      <c r="A7" s="225"/>
      <c r="B7" s="188" t="s">
        <v>216</v>
      </c>
      <c r="C7" s="188" t="s">
        <v>217</v>
      </c>
      <c r="D7" s="188"/>
      <c r="E7" s="188"/>
    </row>
    <row r="8" spans="1:5" ht="12.95" customHeight="1">
      <c r="A8" s="225"/>
      <c r="B8" s="188" t="s">
        <v>213</v>
      </c>
      <c r="C8" s="188"/>
      <c r="D8" s="188"/>
      <c r="E8" s="188"/>
    </row>
    <row r="9" spans="1:5" ht="20.100000000000001" customHeight="1">
      <c r="A9" s="225"/>
      <c r="B9" s="188" t="s">
        <v>214</v>
      </c>
      <c r="C9" s="188" t="s">
        <v>218</v>
      </c>
      <c r="D9" s="188"/>
      <c r="E9" s="188"/>
    </row>
    <row r="10" spans="1:5" ht="12.95" customHeight="1">
      <c r="A10" s="225"/>
      <c r="B10" s="188" t="s">
        <v>213</v>
      </c>
      <c r="C10" s="188"/>
      <c r="D10" s="188"/>
      <c r="E10" s="188"/>
    </row>
    <row r="11" spans="1:5" ht="31.5" customHeight="1">
      <c r="A11" s="225"/>
      <c r="B11" s="189" t="s">
        <v>220</v>
      </c>
      <c r="C11" s="189" t="s">
        <v>236</v>
      </c>
      <c r="D11" s="189"/>
      <c r="E11" s="189"/>
    </row>
    <row r="12" spans="1:5" ht="20.100000000000001" customHeight="1">
      <c r="A12" s="225"/>
      <c r="B12" s="187" t="s">
        <v>219</v>
      </c>
      <c r="C12" s="187" t="s">
        <v>222</v>
      </c>
      <c r="D12" s="187"/>
      <c r="E12" s="187"/>
    </row>
    <row r="13" spans="1:5" ht="20.100000000000001" customHeight="1">
      <c r="A13" s="225"/>
      <c r="B13" s="188"/>
      <c r="C13" s="193" t="s">
        <v>221</v>
      </c>
      <c r="D13" s="188"/>
      <c r="E13" s="188"/>
    </row>
    <row r="14" spans="1:5" ht="20.100000000000001" customHeight="1">
      <c r="A14" s="225"/>
      <c r="B14" s="188"/>
      <c r="C14" s="188" t="s">
        <v>223</v>
      </c>
      <c r="D14" s="188"/>
      <c r="E14" s="188"/>
    </row>
    <row r="15" spans="1:5" ht="20.100000000000001" customHeight="1">
      <c r="A15" s="226"/>
      <c r="B15" s="189"/>
      <c r="C15" s="189" t="s">
        <v>224</v>
      </c>
      <c r="D15" s="189"/>
      <c r="E15" s="189"/>
    </row>
    <row r="16" spans="1:5" ht="33" customHeight="1">
      <c r="A16" s="227" t="s">
        <v>225</v>
      </c>
      <c r="B16" s="187" t="s">
        <v>226</v>
      </c>
      <c r="C16" s="187" t="s">
        <v>239</v>
      </c>
      <c r="D16" s="187" t="s">
        <v>241</v>
      </c>
      <c r="E16" s="194" t="s">
        <v>227</v>
      </c>
    </row>
    <row r="17" spans="1:5" ht="12.95" customHeight="1">
      <c r="A17" s="228"/>
      <c r="B17" s="188" t="s">
        <v>213</v>
      </c>
      <c r="C17" s="188"/>
      <c r="D17" s="188"/>
      <c r="E17" s="188"/>
    </row>
    <row r="18" spans="1:5" ht="37.5" customHeight="1">
      <c r="A18" s="228"/>
      <c r="B18" s="188" t="s">
        <v>226</v>
      </c>
      <c r="C18" s="188" t="s">
        <v>240</v>
      </c>
      <c r="D18" s="188"/>
      <c r="E18" s="188"/>
    </row>
    <row r="19" spans="1:5" ht="12.95" customHeight="1">
      <c r="A19" s="228"/>
      <c r="B19" s="188" t="s">
        <v>213</v>
      </c>
      <c r="C19" s="188"/>
      <c r="D19" s="188"/>
      <c r="E19" s="188"/>
    </row>
    <row r="20" spans="1:5" ht="31.5" customHeight="1">
      <c r="A20" s="228"/>
      <c r="B20" s="189" t="s">
        <v>214</v>
      </c>
      <c r="C20" s="189" t="s">
        <v>237</v>
      </c>
      <c r="D20" s="189" t="s">
        <v>228</v>
      </c>
      <c r="E20" s="189"/>
    </row>
    <row r="21" spans="1:5" ht="19.5" customHeight="1">
      <c r="A21" s="228"/>
      <c r="B21" s="188" t="s">
        <v>219</v>
      </c>
      <c r="C21" s="188" t="s">
        <v>222</v>
      </c>
      <c r="D21" s="188"/>
      <c r="E21" s="188"/>
    </row>
    <row r="22" spans="1:5" ht="20.100000000000001" customHeight="1">
      <c r="A22" s="228"/>
      <c r="B22" s="188"/>
      <c r="C22" s="188" t="s">
        <v>221</v>
      </c>
      <c r="D22" s="188"/>
      <c r="E22" s="188"/>
    </row>
    <row r="23" spans="1:5" ht="20.100000000000001" customHeight="1">
      <c r="A23" s="228"/>
      <c r="B23" s="188"/>
      <c r="C23" s="193" t="s">
        <v>223</v>
      </c>
      <c r="D23" s="188"/>
      <c r="E23" s="188"/>
    </row>
    <row r="24" spans="1:5" ht="20.100000000000001" customHeight="1">
      <c r="A24" s="228"/>
      <c r="B24" s="189"/>
      <c r="C24" s="195" t="s">
        <v>224</v>
      </c>
      <c r="D24" s="189"/>
      <c r="E24" s="189"/>
    </row>
    <row r="25" spans="1:5" ht="20.100000000000001" customHeight="1">
      <c r="A25" s="227" t="s">
        <v>229</v>
      </c>
      <c r="B25" s="187" t="s">
        <v>219</v>
      </c>
      <c r="C25" s="187" t="s">
        <v>230</v>
      </c>
      <c r="D25" s="187"/>
      <c r="E25" s="187"/>
    </row>
    <row r="26" spans="1:5" ht="20.100000000000001" customHeight="1">
      <c r="A26" s="228"/>
      <c r="B26" s="188"/>
      <c r="C26" s="188" t="s">
        <v>231</v>
      </c>
      <c r="D26" s="188"/>
      <c r="E26" s="188"/>
    </row>
    <row r="27" spans="1:5" ht="39" customHeight="1">
      <c r="A27" s="228"/>
      <c r="B27" s="188"/>
      <c r="C27" s="188" t="s">
        <v>232</v>
      </c>
      <c r="D27" s="188" t="s">
        <v>233</v>
      </c>
      <c r="E27" s="188"/>
    </row>
    <row r="28" spans="1:5" ht="20.100000000000001" customHeight="1">
      <c r="A28" s="228"/>
      <c r="B28" s="189"/>
      <c r="C28" s="189" t="s">
        <v>234</v>
      </c>
      <c r="D28" s="189"/>
      <c r="E28" s="189"/>
    </row>
    <row r="29" spans="1:5" ht="54" customHeight="1">
      <c r="A29" s="229"/>
      <c r="B29" s="189" t="s">
        <v>219</v>
      </c>
      <c r="C29" s="189" t="s">
        <v>238</v>
      </c>
      <c r="D29" s="189" t="s">
        <v>235</v>
      </c>
      <c r="E29" s="189"/>
    </row>
    <row r="30" spans="1:5" ht="20.100000000000001" customHeight="1"/>
  </sheetData>
  <mergeCells count="3">
    <mergeCell ref="A2:A15"/>
    <mergeCell ref="A16:A24"/>
    <mergeCell ref="A25:A29"/>
  </mergeCells>
  <phoneticPr fontId="2"/>
  <printOptions horizontalCentered="1"/>
  <pageMargins left="0.23622047244094491" right="0.23622047244094491" top="0.70866141732283472" bottom="0.15748031496062992" header="0.31496062992125984" footer="0.31496062992125984"/>
  <pageSetup paperSize="9" scale="86" orientation="landscape"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EA4545-E78A-4AD3-9074-95CBCEA2FEF5}">
  <dimension ref="A1:Y73"/>
  <sheetViews>
    <sheetView showGridLines="0" view="pageBreakPreview" zoomScaleNormal="100" zoomScaleSheetLayoutView="100" workbookViewId="0">
      <selection activeCell="E3" sqref="E3:T3"/>
    </sheetView>
  </sheetViews>
  <sheetFormatPr defaultColWidth="8.75" defaultRowHeight="12"/>
  <cols>
    <col min="1" max="3" width="4.5" style="185" customWidth="1"/>
    <col min="4" max="4" width="2.25" style="185" customWidth="1"/>
    <col min="5" max="12" width="4.5" style="185" customWidth="1"/>
    <col min="13" max="13" width="1.375" style="185" customWidth="1"/>
    <col min="14" max="20" width="4.5" style="185" customWidth="1"/>
    <col min="21" max="21" width="2.375" style="185" customWidth="1"/>
    <col min="22" max="35" width="4.5" style="185" customWidth="1"/>
    <col min="36" max="16384" width="8.75" style="185"/>
  </cols>
  <sheetData>
    <row r="1" spans="1:20" ht="11.85" customHeight="1">
      <c r="Q1" s="502" t="s">
        <v>275</v>
      </c>
      <c r="R1" s="502"/>
      <c r="S1" s="502"/>
      <c r="T1" s="502"/>
    </row>
    <row r="2" spans="1:20">
      <c r="E2" s="503"/>
      <c r="F2" s="503"/>
      <c r="G2" s="503"/>
      <c r="H2" s="503"/>
      <c r="I2" s="503"/>
      <c r="J2" s="503"/>
      <c r="K2" s="503"/>
      <c r="L2" s="503"/>
      <c r="M2" s="503"/>
      <c r="N2" s="503"/>
      <c r="O2" s="503"/>
      <c r="P2" s="503"/>
      <c r="Q2" s="503"/>
      <c r="R2" s="503"/>
      <c r="S2" s="503"/>
    </row>
    <row r="3" spans="1:20">
      <c r="A3" s="500" t="s">
        <v>276</v>
      </c>
      <c r="B3" s="500"/>
      <c r="C3" s="500"/>
      <c r="D3" s="185" t="s">
        <v>277</v>
      </c>
      <c r="E3" s="504" t="str">
        <f>工事概要入力!C6</f>
        <v>道路改良工事・道路橋りょう改築工事合併工事（●●・Ｒ▲-▲）（週休２日）</v>
      </c>
      <c r="F3" s="505"/>
      <c r="G3" s="505"/>
      <c r="H3" s="505"/>
      <c r="I3" s="505"/>
      <c r="J3" s="505"/>
      <c r="K3" s="505"/>
      <c r="L3" s="505"/>
      <c r="M3" s="505"/>
      <c r="N3" s="505"/>
      <c r="O3" s="505"/>
      <c r="P3" s="505"/>
      <c r="Q3" s="505"/>
      <c r="R3" s="505"/>
      <c r="S3" s="505"/>
      <c r="T3" s="505"/>
    </row>
    <row r="4" spans="1:20" ht="11.25" customHeight="1">
      <c r="E4" s="503"/>
      <c r="F4" s="503"/>
      <c r="G4" s="503"/>
      <c r="H4" s="503"/>
      <c r="I4" s="503"/>
      <c r="J4" s="503"/>
      <c r="K4" s="503"/>
    </row>
    <row r="5" spans="1:20">
      <c r="A5" s="500" t="s">
        <v>278</v>
      </c>
      <c r="B5" s="500"/>
      <c r="C5" s="500"/>
      <c r="D5" s="185" t="s">
        <v>277</v>
      </c>
      <c r="E5" s="506" t="s">
        <v>309</v>
      </c>
      <c r="F5" s="503"/>
      <c r="G5" s="503"/>
      <c r="H5" s="503"/>
      <c r="I5" s="503"/>
      <c r="J5" s="503"/>
      <c r="K5" s="503"/>
    </row>
    <row r="6" spans="1:20" ht="11.25" customHeight="1">
      <c r="E6" s="507"/>
      <c r="F6" s="507"/>
      <c r="G6" s="507"/>
      <c r="H6" s="215"/>
      <c r="J6" s="216"/>
      <c r="K6" s="216"/>
      <c r="L6" s="216"/>
    </row>
    <row r="7" spans="1:20">
      <c r="A7" s="500" t="s">
        <v>279</v>
      </c>
      <c r="B7" s="500"/>
      <c r="C7" s="500"/>
      <c r="D7" s="185" t="s">
        <v>277</v>
      </c>
      <c r="E7" s="508" t="str">
        <f>工事概要入力!C10</f>
        <v>建設　太郎</v>
      </c>
      <c r="F7" s="509"/>
      <c r="G7" s="509"/>
      <c r="H7" s="185" t="s">
        <v>97</v>
      </c>
      <c r="J7" s="216"/>
      <c r="K7" s="216"/>
      <c r="L7" s="216"/>
    </row>
    <row r="8" spans="1:20" ht="9" customHeight="1">
      <c r="A8" s="214"/>
      <c r="B8" s="214"/>
      <c r="C8" s="214"/>
      <c r="E8" s="215"/>
      <c r="F8" s="215"/>
      <c r="G8" s="215"/>
      <c r="J8" s="500"/>
      <c r="K8" s="500"/>
      <c r="L8" s="500"/>
      <c r="N8" s="503"/>
      <c r="O8" s="503"/>
      <c r="P8" s="503"/>
      <c r="Q8" s="503"/>
      <c r="R8" s="503"/>
      <c r="S8" s="503"/>
      <c r="T8" s="503"/>
    </row>
    <row r="9" spans="1:20">
      <c r="A9" s="214"/>
      <c r="B9" s="214"/>
      <c r="C9" s="214"/>
      <c r="E9" s="215"/>
      <c r="F9" s="215"/>
      <c r="G9" s="215"/>
      <c r="J9" s="500" t="s">
        <v>280</v>
      </c>
      <c r="K9" s="500"/>
      <c r="L9" s="500"/>
      <c r="M9" s="185" t="s">
        <v>277</v>
      </c>
      <c r="N9" s="501"/>
      <c r="O9" s="501"/>
      <c r="P9" s="501"/>
      <c r="Q9" s="501"/>
      <c r="R9" s="501"/>
      <c r="S9" s="501"/>
      <c r="T9" s="501"/>
    </row>
    <row r="10" spans="1:20" ht="11.25" customHeight="1">
      <c r="J10" s="500"/>
      <c r="K10" s="500"/>
      <c r="L10" s="500"/>
      <c r="N10" s="503"/>
      <c r="O10" s="503"/>
      <c r="P10" s="503"/>
      <c r="Q10" s="503"/>
      <c r="R10" s="503"/>
      <c r="S10" s="503"/>
      <c r="T10" s="503"/>
    </row>
    <row r="11" spans="1:20">
      <c r="J11" s="500" t="s">
        <v>278</v>
      </c>
      <c r="K11" s="500"/>
      <c r="L11" s="500"/>
      <c r="M11" s="185" t="s">
        <v>277</v>
      </c>
      <c r="N11" s="501"/>
      <c r="O11" s="501"/>
      <c r="P11" s="501"/>
      <c r="Q11" s="501"/>
      <c r="R11" s="501"/>
      <c r="S11" s="501"/>
      <c r="T11" s="501"/>
    </row>
    <row r="12" spans="1:20" ht="11.25" customHeight="1">
      <c r="J12" s="500"/>
      <c r="K12" s="500"/>
      <c r="L12" s="500"/>
      <c r="N12" s="503"/>
      <c r="O12" s="503"/>
      <c r="P12" s="503"/>
      <c r="Q12" s="503"/>
      <c r="R12" s="503"/>
      <c r="S12" s="503"/>
    </row>
    <row r="13" spans="1:20">
      <c r="J13" s="500" t="s">
        <v>281</v>
      </c>
      <c r="K13" s="500"/>
      <c r="L13" s="500"/>
      <c r="M13" s="185" t="s">
        <v>277</v>
      </c>
      <c r="N13" s="501"/>
      <c r="O13" s="501"/>
      <c r="P13" s="501"/>
      <c r="Q13" s="501"/>
      <c r="R13" s="501"/>
      <c r="S13" s="501"/>
      <c r="T13" s="215" t="s">
        <v>282</v>
      </c>
    </row>
    <row r="16" spans="1:20">
      <c r="A16" s="519" t="s">
        <v>283</v>
      </c>
      <c r="B16" s="519"/>
      <c r="C16" s="519"/>
      <c r="D16" s="519"/>
      <c r="E16" s="519"/>
      <c r="F16" s="519"/>
      <c r="G16" s="519"/>
      <c r="H16" s="519"/>
      <c r="I16" s="519"/>
      <c r="J16" s="519"/>
      <c r="K16" s="519"/>
      <c r="L16" s="519"/>
      <c r="M16" s="519"/>
      <c r="N16" s="519"/>
      <c r="O16" s="519"/>
      <c r="P16" s="519"/>
      <c r="Q16" s="519"/>
      <c r="R16" s="519"/>
      <c r="S16" s="519"/>
      <c r="T16" s="519"/>
    </row>
    <row r="17" spans="1:21">
      <c r="A17" s="519"/>
      <c r="B17" s="519"/>
      <c r="C17" s="519"/>
      <c r="D17" s="519"/>
      <c r="E17" s="519"/>
      <c r="F17" s="519"/>
      <c r="G17" s="519"/>
      <c r="H17" s="519"/>
      <c r="I17" s="519"/>
      <c r="J17" s="519"/>
      <c r="K17" s="519"/>
      <c r="L17" s="519"/>
      <c r="M17" s="519"/>
      <c r="N17" s="519"/>
      <c r="O17" s="519"/>
      <c r="P17" s="519"/>
      <c r="Q17" s="519"/>
      <c r="R17" s="519"/>
      <c r="S17" s="519"/>
      <c r="T17" s="519"/>
    </row>
    <row r="18" spans="1:21" ht="12" customHeight="1">
      <c r="A18" s="217"/>
      <c r="B18" s="217"/>
      <c r="C18" s="217"/>
      <c r="D18" s="217"/>
      <c r="E18" s="217"/>
      <c r="F18" s="217"/>
      <c r="G18" s="217"/>
      <c r="H18" s="217"/>
      <c r="I18" s="217"/>
      <c r="J18" s="217"/>
      <c r="K18" s="217"/>
      <c r="L18" s="217"/>
      <c r="M18" s="217"/>
      <c r="N18" s="217"/>
      <c r="O18" s="217"/>
      <c r="P18" s="217"/>
      <c r="Q18" s="217"/>
      <c r="R18" s="217"/>
      <c r="S18" s="217"/>
      <c r="T18" s="217"/>
      <c r="U18" s="217"/>
    </row>
    <row r="19" spans="1:21" ht="12" customHeight="1">
      <c r="A19" s="218" t="s">
        <v>284</v>
      </c>
      <c r="B19" s="217" t="s">
        <v>285</v>
      </c>
      <c r="C19" s="217"/>
      <c r="D19" s="217"/>
      <c r="E19" s="217"/>
      <c r="F19" s="217"/>
      <c r="G19" s="217"/>
      <c r="H19" s="217"/>
      <c r="I19" s="217"/>
      <c r="J19" s="217"/>
      <c r="K19" s="217"/>
      <c r="L19" s="217"/>
      <c r="M19" s="217"/>
      <c r="N19" s="217"/>
      <c r="O19" s="217"/>
      <c r="P19" s="217"/>
      <c r="Q19" s="217"/>
      <c r="R19" s="217"/>
      <c r="S19" s="217"/>
      <c r="T19" s="217"/>
      <c r="U19" s="217"/>
    </row>
    <row r="20" spans="1:21" ht="6" customHeight="1">
      <c r="A20" s="218"/>
      <c r="B20" s="217"/>
      <c r="C20" s="217"/>
      <c r="D20" s="217"/>
      <c r="E20" s="217"/>
      <c r="F20" s="217"/>
      <c r="G20" s="217"/>
      <c r="H20" s="217"/>
      <c r="I20" s="217"/>
      <c r="J20" s="217"/>
      <c r="K20" s="217"/>
      <c r="L20" s="217"/>
      <c r="M20" s="217"/>
      <c r="N20" s="217"/>
      <c r="O20" s="217"/>
      <c r="P20" s="217"/>
      <c r="Q20" s="217"/>
      <c r="R20" s="217"/>
      <c r="S20" s="217"/>
      <c r="T20" s="217"/>
      <c r="U20" s="217"/>
    </row>
    <row r="21" spans="1:21" ht="12" customHeight="1">
      <c r="A21" s="218"/>
      <c r="B21" s="217" t="s">
        <v>286</v>
      </c>
      <c r="C21" s="217"/>
      <c r="D21" s="217"/>
      <c r="E21" s="217"/>
      <c r="F21" s="217"/>
      <c r="G21" s="217"/>
      <c r="H21" s="217"/>
      <c r="I21" s="217"/>
      <c r="J21" s="217"/>
      <c r="K21" s="217"/>
      <c r="L21" s="217"/>
      <c r="M21" s="217"/>
      <c r="N21" s="217"/>
      <c r="O21" s="217"/>
      <c r="P21" s="217"/>
      <c r="Q21" s="217"/>
      <c r="R21" s="217"/>
      <c r="S21" s="217"/>
      <c r="T21" s="217"/>
      <c r="U21" s="217"/>
    </row>
    <row r="22" spans="1:21" ht="12" customHeight="1">
      <c r="A22" s="218"/>
      <c r="B22" s="217" t="s">
        <v>287</v>
      </c>
      <c r="C22" s="217"/>
      <c r="D22" s="217"/>
      <c r="E22" s="217"/>
      <c r="F22" s="217"/>
      <c r="G22" s="217"/>
      <c r="H22" s="217"/>
      <c r="I22" s="217"/>
      <c r="J22" s="217"/>
      <c r="K22" s="217"/>
      <c r="L22" s="217"/>
      <c r="M22" s="217"/>
      <c r="N22" s="217"/>
      <c r="O22" s="217"/>
      <c r="P22" s="217"/>
      <c r="Q22" s="217"/>
      <c r="R22" s="217"/>
      <c r="S22" s="217"/>
      <c r="T22" s="217"/>
      <c r="U22" s="217"/>
    </row>
    <row r="23" spans="1:21" ht="6" customHeight="1">
      <c r="A23" s="218" t="s">
        <v>288</v>
      </c>
      <c r="B23" s="217"/>
      <c r="C23" s="217"/>
      <c r="D23" s="217"/>
      <c r="E23" s="217"/>
      <c r="F23" s="217"/>
      <c r="G23" s="217"/>
      <c r="H23" s="217"/>
      <c r="I23" s="217"/>
      <c r="J23" s="217"/>
      <c r="K23" s="217"/>
      <c r="L23" s="217"/>
      <c r="M23" s="217"/>
      <c r="N23" s="217"/>
      <c r="O23" s="217"/>
      <c r="P23" s="217"/>
      <c r="Q23" s="217"/>
      <c r="R23" s="217"/>
      <c r="S23" s="217"/>
      <c r="T23" s="217"/>
      <c r="U23" s="217"/>
    </row>
    <row r="24" spans="1:21" ht="11.25" customHeight="1">
      <c r="A24" s="218"/>
      <c r="B24" s="510"/>
      <c r="C24" s="511"/>
      <c r="D24" s="511"/>
      <c r="E24" s="511"/>
      <c r="F24" s="511"/>
      <c r="G24" s="511"/>
      <c r="H24" s="511"/>
      <c r="I24" s="511"/>
      <c r="J24" s="511"/>
      <c r="K24" s="511"/>
      <c r="L24" s="511"/>
      <c r="M24" s="511"/>
      <c r="N24" s="511"/>
      <c r="O24" s="511"/>
      <c r="P24" s="511"/>
      <c r="Q24" s="511"/>
      <c r="R24" s="511"/>
      <c r="S24" s="511"/>
      <c r="T24" s="512"/>
      <c r="U24" s="217"/>
    </row>
    <row r="25" spans="1:21" ht="12" customHeight="1">
      <c r="A25" s="218"/>
      <c r="B25" s="513"/>
      <c r="C25" s="514"/>
      <c r="D25" s="514"/>
      <c r="E25" s="514"/>
      <c r="F25" s="514"/>
      <c r="G25" s="514"/>
      <c r="H25" s="514"/>
      <c r="I25" s="514"/>
      <c r="J25" s="514"/>
      <c r="K25" s="514"/>
      <c r="L25" s="514"/>
      <c r="M25" s="514"/>
      <c r="N25" s="514"/>
      <c r="O25" s="514"/>
      <c r="P25" s="514"/>
      <c r="Q25" s="514"/>
      <c r="R25" s="514"/>
      <c r="S25" s="514"/>
      <c r="T25" s="515"/>
      <c r="U25" s="217"/>
    </row>
    <row r="26" spans="1:21" ht="12" customHeight="1">
      <c r="A26" s="218"/>
      <c r="B26" s="513"/>
      <c r="C26" s="514"/>
      <c r="D26" s="514"/>
      <c r="E26" s="514"/>
      <c r="F26" s="514"/>
      <c r="G26" s="514"/>
      <c r="H26" s="514"/>
      <c r="I26" s="514"/>
      <c r="J26" s="514"/>
      <c r="K26" s="514"/>
      <c r="L26" s="514"/>
      <c r="M26" s="514"/>
      <c r="N26" s="514"/>
      <c r="O26" s="514"/>
      <c r="P26" s="514"/>
      <c r="Q26" s="514"/>
      <c r="R26" s="514"/>
      <c r="S26" s="514"/>
      <c r="T26" s="515"/>
      <c r="U26" s="217"/>
    </row>
    <row r="27" spans="1:21" ht="12" customHeight="1">
      <c r="A27" s="218"/>
      <c r="B27" s="513"/>
      <c r="C27" s="514"/>
      <c r="D27" s="514"/>
      <c r="E27" s="514"/>
      <c r="F27" s="514"/>
      <c r="G27" s="514"/>
      <c r="H27" s="514"/>
      <c r="I27" s="514"/>
      <c r="J27" s="514"/>
      <c r="K27" s="514"/>
      <c r="L27" s="514"/>
      <c r="M27" s="514"/>
      <c r="N27" s="514"/>
      <c r="O27" s="514"/>
      <c r="P27" s="514"/>
      <c r="Q27" s="514"/>
      <c r="R27" s="514"/>
      <c r="S27" s="514"/>
      <c r="T27" s="515"/>
      <c r="U27" s="217"/>
    </row>
    <row r="28" spans="1:21" ht="12" customHeight="1">
      <c r="A28" s="218"/>
      <c r="B28" s="513"/>
      <c r="C28" s="514"/>
      <c r="D28" s="514"/>
      <c r="E28" s="514"/>
      <c r="F28" s="514"/>
      <c r="G28" s="514"/>
      <c r="H28" s="514"/>
      <c r="I28" s="514"/>
      <c r="J28" s="514"/>
      <c r="K28" s="514"/>
      <c r="L28" s="514"/>
      <c r="M28" s="514"/>
      <c r="N28" s="514"/>
      <c r="O28" s="514"/>
      <c r="P28" s="514"/>
      <c r="Q28" s="514"/>
      <c r="R28" s="514"/>
      <c r="S28" s="514"/>
      <c r="T28" s="515"/>
      <c r="U28" s="217"/>
    </row>
    <row r="29" spans="1:21" ht="12" customHeight="1">
      <c r="A29" s="218"/>
      <c r="B29" s="516"/>
      <c r="C29" s="517"/>
      <c r="D29" s="517"/>
      <c r="E29" s="517"/>
      <c r="F29" s="517"/>
      <c r="G29" s="517"/>
      <c r="H29" s="517"/>
      <c r="I29" s="517"/>
      <c r="J29" s="517"/>
      <c r="K29" s="517"/>
      <c r="L29" s="517"/>
      <c r="M29" s="517"/>
      <c r="N29" s="517"/>
      <c r="O29" s="517"/>
      <c r="P29" s="517"/>
      <c r="Q29" s="517"/>
      <c r="R29" s="517"/>
      <c r="S29" s="517"/>
      <c r="T29" s="518"/>
      <c r="U29" s="217"/>
    </row>
    <row r="30" spans="1:21" ht="6" customHeight="1">
      <c r="A30" s="218"/>
      <c r="B30" s="219"/>
      <c r="C30" s="218"/>
      <c r="D30" s="218"/>
      <c r="E30" s="218"/>
      <c r="F30" s="218"/>
      <c r="G30" s="218"/>
      <c r="H30" s="218"/>
      <c r="I30" s="218"/>
      <c r="J30" s="218"/>
      <c r="K30" s="218"/>
      <c r="L30" s="218"/>
      <c r="M30" s="218"/>
      <c r="N30" s="218"/>
      <c r="O30" s="218"/>
      <c r="P30" s="218"/>
      <c r="Q30" s="218"/>
      <c r="R30" s="218"/>
      <c r="S30" s="218"/>
      <c r="T30" s="218"/>
      <c r="U30" s="217"/>
    </row>
    <row r="31" spans="1:21" ht="12" customHeight="1">
      <c r="A31" s="218"/>
      <c r="B31" s="219" t="s">
        <v>289</v>
      </c>
      <c r="C31" s="219" t="s">
        <v>290</v>
      </c>
      <c r="D31" s="218"/>
      <c r="E31" s="218"/>
      <c r="F31" s="218"/>
      <c r="G31" s="218"/>
      <c r="H31" s="218"/>
      <c r="I31" s="218"/>
      <c r="J31" s="218"/>
      <c r="K31" s="218"/>
      <c r="L31" s="218"/>
      <c r="M31" s="218"/>
      <c r="N31" s="218"/>
      <c r="O31" s="218"/>
      <c r="P31" s="218"/>
      <c r="Q31" s="218"/>
      <c r="R31" s="218"/>
      <c r="S31" s="218"/>
      <c r="T31" s="218"/>
      <c r="U31" s="217"/>
    </row>
    <row r="32" spans="1:21" ht="12" customHeight="1">
      <c r="A32" s="218"/>
      <c r="B32" s="219"/>
      <c r="C32" s="219" t="s">
        <v>291</v>
      </c>
      <c r="D32" s="218"/>
      <c r="E32" s="218"/>
      <c r="F32" s="218"/>
      <c r="G32" s="218"/>
      <c r="H32" s="218"/>
      <c r="I32" s="218"/>
      <c r="J32" s="218"/>
      <c r="K32" s="218"/>
      <c r="L32" s="218"/>
      <c r="M32" s="218"/>
      <c r="N32" s="218"/>
      <c r="O32" s="218"/>
      <c r="P32" s="218"/>
      <c r="Q32" s="218"/>
      <c r="R32" s="218"/>
      <c r="S32" s="218"/>
      <c r="T32" s="218"/>
      <c r="U32" s="217"/>
    </row>
    <row r="33" spans="1:21" ht="12" customHeight="1">
      <c r="A33" s="218"/>
      <c r="B33" s="218"/>
      <c r="C33" s="219" t="s">
        <v>292</v>
      </c>
      <c r="D33" s="218"/>
      <c r="E33" s="218"/>
      <c r="F33" s="218"/>
      <c r="G33" s="218"/>
      <c r="H33" s="218"/>
      <c r="I33" s="218"/>
      <c r="J33" s="218"/>
      <c r="K33" s="218"/>
      <c r="L33" s="218"/>
      <c r="M33" s="218"/>
      <c r="N33" s="218"/>
      <c r="O33" s="218"/>
      <c r="P33" s="218"/>
      <c r="Q33" s="218"/>
      <c r="R33" s="218"/>
      <c r="S33" s="218"/>
      <c r="T33" s="218"/>
      <c r="U33" s="217"/>
    </row>
    <row r="34" spans="1:21" ht="12" customHeight="1">
      <c r="A34" s="218"/>
      <c r="B34" s="218"/>
      <c r="C34" s="219"/>
      <c r="D34" s="218"/>
      <c r="E34" s="218"/>
      <c r="F34" s="218"/>
      <c r="G34" s="218"/>
      <c r="H34" s="218"/>
      <c r="I34" s="218"/>
      <c r="J34" s="218"/>
      <c r="K34" s="218"/>
      <c r="L34" s="218"/>
      <c r="M34" s="218"/>
      <c r="N34" s="218"/>
      <c r="O34" s="218"/>
      <c r="P34" s="218"/>
      <c r="Q34" s="218"/>
      <c r="R34" s="218"/>
      <c r="S34" s="218"/>
      <c r="T34" s="218"/>
      <c r="U34" s="217"/>
    </row>
    <row r="35" spans="1:21" ht="12" customHeight="1">
      <c r="A35" s="218" t="s">
        <v>293</v>
      </c>
      <c r="B35" s="219" t="s">
        <v>294</v>
      </c>
      <c r="C35" s="219"/>
      <c r="D35" s="219"/>
      <c r="E35" s="219"/>
      <c r="F35" s="219"/>
      <c r="G35" s="219"/>
      <c r="H35" s="219"/>
      <c r="I35" s="219"/>
      <c r="J35" s="219"/>
      <c r="K35" s="219"/>
      <c r="L35" s="219"/>
      <c r="M35" s="219"/>
      <c r="N35" s="219"/>
      <c r="O35" s="219"/>
      <c r="P35" s="219"/>
      <c r="Q35" s="219"/>
      <c r="R35" s="219"/>
      <c r="S35" s="219"/>
      <c r="T35" s="219"/>
      <c r="U35" s="219"/>
    </row>
    <row r="36" spans="1:21" ht="6" customHeight="1">
      <c r="A36" s="218"/>
      <c r="B36" s="219"/>
      <c r="C36" s="219"/>
      <c r="D36" s="219"/>
      <c r="E36" s="219"/>
      <c r="F36" s="219"/>
      <c r="G36" s="219"/>
      <c r="H36" s="219"/>
      <c r="I36" s="219"/>
      <c r="J36" s="219"/>
      <c r="K36" s="219"/>
      <c r="L36" s="219"/>
      <c r="M36" s="219"/>
      <c r="N36" s="219"/>
      <c r="O36" s="219"/>
      <c r="P36" s="219"/>
      <c r="Q36" s="219"/>
      <c r="R36" s="219"/>
      <c r="S36" s="219"/>
      <c r="T36" s="219"/>
      <c r="U36" s="219"/>
    </row>
    <row r="37" spans="1:21" ht="12" customHeight="1">
      <c r="A37" s="218"/>
      <c r="B37" s="219" t="s">
        <v>295</v>
      </c>
      <c r="C37" s="219"/>
      <c r="D37" s="219"/>
      <c r="E37" s="219"/>
      <c r="F37" s="219"/>
      <c r="G37" s="219"/>
      <c r="H37" s="219"/>
      <c r="I37" s="219"/>
      <c r="J37" s="219"/>
      <c r="K37" s="219"/>
      <c r="L37" s="219"/>
      <c r="M37" s="219"/>
      <c r="N37" s="219"/>
      <c r="O37" s="219"/>
      <c r="P37" s="219"/>
      <c r="Q37" s="219"/>
      <c r="R37" s="219"/>
      <c r="S37" s="219"/>
      <c r="T37" s="219"/>
      <c r="U37" s="219"/>
    </row>
    <row r="38" spans="1:21" ht="12" customHeight="1">
      <c r="A38" s="218"/>
      <c r="B38" s="219" t="s">
        <v>296</v>
      </c>
      <c r="C38" s="219"/>
      <c r="D38" s="219"/>
      <c r="E38" s="219"/>
      <c r="F38" s="219"/>
      <c r="G38" s="219"/>
      <c r="H38" s="219"/>
      <c r="I38" s="219"/>
      <c r="J38" s="219"/>
      <c r="K38" s="219"/>
      <c r="L38" s="219"/>
      <c r="M38" s="219"/>
      <c r="N38" s="219"/>
      <c r="O38" s="219"/>
      <c r="P38" s="219"/>
      <c r="Q38" s="219"/>
      <c r="R38" s="219"/>
      <c r="S38" s="219"/>
      <c r="T38" s="219"/>
      <c r="U38" s="219"/>
    </row>
    <row r="39" spans="1:21" ht="12" customHeight="1">
      <c r="A39" s="218"/>
      <c r="B39" s="219" t="s">
        <v>297</v>
      </c>
      <c r="C39" s="219"/>
      <c r="D39" s="219"/>
      <c r="E39" s="219"/>
      <c r="F39" s="219"/>
      <c r="G39" s="219"/>
      <c r="H39" s="219"/>
      <c r="I39" s="219"/>
      <c r="J39" s="219"/>
      <c r="K39" s="219"/>
      <c r="L39" s="219"/>
      <c r="M39" s="219"/>
      <c r="N39" s="219"/>
      <c r="O39" s="219"/>
      <c r="P39" s="219"/>
      <c r="Q39" s="219"/>
      <c r="R39" s="219"/>
      <c r="S39" s="219"/>
      <c r="T39" s="219"/>
      <c r="U39" s="219"/>
    </row>
    <row r="40" spans="1:21" ht="6" customHeight="1">
      <c r="A40" s="218"/>
      <c r="B40" s="219"/>
      <c r="C40" s="219"/>
      <c r="D40" s="219"/>
      <c r="E40" s="219"/>
      <c r="F40" s="219"/>
      <c r="G40" s="219"/>
      <c r="H40" s="219"/>
      <c r="I40" s="219"/>
      <c r="J40" s="219"/>
      <c r="K40" s="219"/>
      <c r="L40" s="219"/>
      <c r="M40" s="219"/>
      <c r="N40" s="219"/>
      <c r="O40" s="219"/>
      <c r="P40" s="219"/>
      <c r="Q40" s="219"/>
      <c r="R40" s="220"/>
      <c r="S40" s="219"/>
      <c r="T40" s="219"/>
      <c r="U40" s="219"/>
    </row>
    <row r="41" spans="1:21" ht="12" customHeight="1">
      <c r="A41" s="218"/>
      <c r="B41" s="510"/>
      <c r="C41" s="511"/>
      <c r="D41" s="511"/>
      <c r="E41" s="511"/>
      <c r="F41" s="511"/>
      <c r="G41" s="511"/>
      <c r="H41" s="511"/>
      <c r="I41" s="511"/>
      <c r="J41" s="511"/>
      <c r="K41" s="511"/>
      <c r="L41" s="511"/>
      <c r="M41" s="511"/>
      <c r="N41" s="511"/>
      <c r="O41" s="511"/>
      <c r="P41" s="511"/>
      <c r="Q41" s="511"/>
      <c r="R41" s="511"/>
      <c r="S41" s="511"/>
      <c r="T41" s="512"/>
      <c r="U41" s="219"/>
    </row>
    <row r="42" spans="1:21" ht="12" customHeight="1">
      <c r="A42" s="218"/>
      <c r="B42" s="513"/>
      <c r="C42" s="514"/>
      <c r="D42" s="514"/>
      <c r="E42" s="514"/>
      <c r="F42" s="514"/>
      <c r="G42" s="514"/>
      <c r="H42" s="514"/>
      <c r="I42" s="514"/>
      <c r="J42" s="514"/>
      <c r="K42" s="514"/>
      <c r="L42" s="514"/>
      <c r="M42" s="514"/>
      <c r="N42" s="514"/>
      <c r="O42" s="514"/>
      <c r="P42" s="514"/>
      <c r="Q42" s="514"/>
      <c r="R42" s="514"/>
      <c r="S42" s="514"/>
      <c r="T42" s="515"/>
      <c r="U42" s="219"/>
    </row>
    <row r="43" spans="1:21" ht="12" customHeight="1">
      <c r="A43" s="218"/>
      <c r="B43" s="513"/>
      <c r="C43" s="514"/>
      <c r="D43" s="514"/>
      <c r="E43" s="514"/>
      <c r="F43" s="514"/>
      <c r="G43" s="514"/>
      <c r="H43" s="514"/>
      <c r="I43" s="514"/>
      <c r="J43" s="514"/>
      <c r="K43" s="514"/>
      <c r="L43" s="514"/>
      <c r="M43" s="514"/>
      <c r="N43" s="514"/>
      <c r="O43" s="514"/>
      <c r="P43" s="514"/>
      <c r="Q43" s="514"/>
      <c r="R43" s="514"/>
      <c r="S43" s="514"/>
      <c r="T43" s="515"/>
      <c r="U43" s="219"/>
    </row>
    <row r="44" spans="1:21" ht="12" customHeight="1">
      <c r="A44" s="218"/>
      <c r="B44" s="513"/>
      <c r="C44" s="514"/>
      <c r="D44" s="514"/>
      <c r="E44" s="514"/>
      <c r="F44" s="514"/>
      <c r="G44" s="514"/>
      <c r="H44" s="514"/>
      <c r="I44" s="514"/>
      <c r="J44" s="514"/>
      <c r="K44" s="514"/>
      <c r="L44" s="514"/>
      <c r="M44" s="514"/>
      <c r="N44" s="514"/>
      <c r="O44" s="514"/>
      <c r="P44" s="514"/>
      <c r="Q44" s="514"/>
      <c r="R44" s="514"/>
      <c r="S44" s="514"/>
      <c r="T44" s="515"/>
      <c r="U44" s="219"/>
    </row>
    <row r="45" spans="1:21" ht="12" customHeight="1">
      <c r="A45" s="218"/>
      <c r="B45" s="513"/>
      <c r="C45" s="514"/>
      <c r="D45" s="514"/>
      <c r="E45" s="514"/>
      <c r="F45" s="514"/>
      <c r="G45" s="514"/>
      <c r="H45" s="514"/>
      <c r="I45" s="514"/>
      <c r="J45" s="514"/>
      <c r="K45" s="514"/>
      <c r="L45" s="514"/>
      <c r="M45" s="514"/>
      <c r="N45" s="514"/>
      <c r="O45" s="514"/>
      <c r="P45" s="514"/>
      <c r="Q45" s="514"/>
      <c r="R45" s="514"/>
      <c r="S45" s="514"/>
      <c r="T45" s="515"/>
      <c r="U45" s="219"/>
    </row>
    <row r="46" spans="1:21" ht="12" customHeight="1">
      <c r="A46" s="218"/>
      <c r="B46" s="516"/>
      <c r="C46" s="517"/>
      <c r="D46" s="517"/>
      <c r="E46" s="517"/>
      <c r="F46" s="517"/>
      <c r="G46" s="517"/>
      <c r="H46" s="517"/>
      <c r="I46" s="517"/>
      <c r="J46" s="517"/>
      <c r="K46" s="517"/>
      <c r="L46" s="517"/>
      <c r="M46" s="517"/>
      <c r="N46" s="517"/>
      <c r="O46" s="517"/>
      <c r="P46" s="517"/>
      <c r="Q46" s="517"/>
      <c r="R46" s="517"/>
      <c r="S46" s="517"/>
      <c r="T46" s="518"/>
      <c r="U46" s="219"/>
    </row>
    <row r="47" spans="1:21" ht="6" customHeight="1">
      <c r="A47" s="218"/>
      <c r="B47" s="219"/>
      <c r="C47" s="219"/>
      <c r="D47" s="219"/>
      <c r="E47" s="219"/>
      <c r="F47" s="219"/>
      <c r="G47" s="219"/>
      <c r="H47" s="219"/>
      <c r="I47" s="219"/>
      <c r="J47" s="219"/>
      <c r="K47" s="219"/>
      <c r="L47" s="219"/>
      <c r="M47" s="219"/>
      <c r="N47" s="219"/>
      <c r="O47" s="219"/>
      <c r="P47" s="219"/>
      <c r="Q47" s="219"/>
      <c r="R47" s="219"/>
      <c r="S47" s="219"/>
      <c r="T47" s="219"/>
      <c r="U47" s="219"/>
    </row>
    <row r="48" spans="1:21" ht="12" customHeight="1">
      <c r="B48" s="219" t="s">
        <v>289</v>
      </c>
      <c r="C48" s="219" t="s">
        <v>298</v>
      </c>
      <c r="D48" s="219"/>
      <c r="E48" s="219"/>
      <c r="F48" s="219"/>
      <c r="G48" s="219"/>
      <c r="H48" s="219"/>
      <c r="I48" s="219"/>
      <c r="J48" s="219"/>
      <c r="K48" s="219"/>
      <c r="L48" s="219"/>
      <c r="M48" s="219"/>
      <c r="N48" s="219"/>
      <c r="O48" s="219"/>
      <c r="P48" s="219"/>
      <c r="Q48" s="219"/>
      <c r="R48" s="219"/>
      <c r="S48" s="219"/>
      <c r="T48" s="219"/>
      <c r="U48" s="219"/>
    </row>
    <row r="49" spans="1:25" ht="12" customHeight="1">
      <c r="A49" s="218"/>
      <c r="B49" s="219"/>
      <c r="C49" s="219" t="s">
        <v>299</v>
      </c>
      <c r="D49" s="219"/>
      <c r="E49" s="219"/>
      <c r="F49" s="219"/>
      <c r="G49" s="219"/>
      <c r="H49" s="219"/>
      <c r="I49" s="219"/>
      <c r="J49" s="219"/>
      <c r="K49" s="219"/>
      <c r="L49" s="219"/>
      <c r="M49" s="219"/>
      <c r="N49" s="219"/>
      <c r="O49" s="219"/>
      <c r="P49" s="219"/>
      <c r="Q49" s="219"/>
      <c r="R49" s="219"/>
      <c r="S49" s="219"/>
      <c r="T49" s="219"/>
      <c r="U49" s="219"/>
    </row>
    <row r="50" spans="1:25" ht="12" customHeight="1">
      <c r="A50" s="218"/>
      <c r="B50" s="219"/>
      <c r="C50" s="219" t="s">
        <v>300</v>
      </c>
      <c r="D50" s="219"/>
      <c r="E50" s="219"/>
      <c r="F50" s="219"/>
      <c r="G50" s="219"/>
      <c r="H50" s="219"/>
      <c r="I50" s="219"/>
      <c r="J50" s="219"/>
      <c r="K50" s="219"/>
      <c r="L50" s="219"/>
      <c r="M50" s="219"/>
      <c r="N50" s="219"/>
      <c r="O50" s="219"/>
      <c r="P50" s="219"/>
      <c r="Q50" s="219"/>
      <c r="R50" s="219"/>
      <c r="S50" s="219"/>
      <c r="T50" s="219"/>
      <c r="U50" s="219"/>
    </row>
    <row r="51" spans="1:25" ht="12" customHeight="1">
      <c r="A51" s="218"/>
      <c r="B51" s="219"/>
      <c r="C51" s="219"/>
      <c r="D51" s="219"/>
      <c r="E51" s="219"/>
      <c r="F51" s="219"/>
      <c r="G51" s="219"/>
      <c r="H51" s="219"/>
      <c r="I51" s="219"/>
      <c r="J51" s="219"/>
      <c r="K51" s="219"/>
      <c r="L51" s="219"/>
      <c r="M51" s="219"/>
      <c r="N51" s="219"/>
      <c r="O51" s="219"/>
      <c r="P51" s="219"/>
      <c r="Q51" s="219"/>
      <c r="R51" s="219"/>
      <c r="S51" s="219"/>
      <c r="T51" s="219"/>
      <c r="U51" s="219"/>
    </row>
    <row r="52" spans="1:25" ht="12" customHeight="1">
      <c r="A52" s="218" t="s">
        <v>301</v>
      </c>
      <c r="B52" s="219" t="s">
        <v>302</v>
      </c>
      <c r="C52" s="219"/>
      <c r="D52" s="219"/>
      <c r="E52" s="219"/>
      <c r="F52" s="219"/>
      <c r="G52" s="219"/>
      <c r="H52" s="219"/>
      <c r="I52" s="219"/>
      <c r="J52" s="219"/>
      <c r="K52" s="219"/>
      <c r="L52" s="219"/>
      <c r="M52" s="219"/>
      <c r="N52" s="219"/>
      <c r="O52" s="219"/>
      <c r="P52" s="219"/>
      <c r="Q52" s="219"/>
      <c r="R52" s="219"/>
      <c r="S52" s="219"/>
      <c r="T52" s="219"/>
      <c r="U52" s="219"/>
    </row>
    <row r="53" spans="1:25" ht="6" customHeight="1">
      <c r="A53" s="218"/>
      <c r="B53" s="219"/>
      <c r="C53" s="219"/>
      <c r="D53" s="219"/>
      <c r="E53" s="219"/>
      <c r="F53" s="219"/>
      <c r="G53" s="219"/>
      <c r="H53" s="219"/>
      <c r="I53" s="219"/>
      <c r="J53" s="219"/>
      <c r="K53" s="219"/>
      <c r="L53" s="219"/>
      <c r="M53" s="219"/>
      <c r="N53" s="219"/>
      <c r="O53" s="219"/>
      <c r="P53" s="219"/>
      <c r="Q53" s="219"/>
      <c r="R53" s="219"/>
      <c r="S53" s="219"/>
      <c r="T53" s="219"/>
      <c r="U53" s="219"/>
    </row>
    <row r="54" spans="1:25" ht="12" customHeight="1">
      <c r="A54" s="218"/>
      <c r="B54" s="219" t="s">
        <v>303</v>
      </c>
      <c r="C54" s="219"/>
      <c r="D54" s="219"/>
      <c r="E54" s="219"/>
      <c r="F54" s="219"/>
      <c r="G54" s="219"/>
      <c r="H54" s="219"/>
      <c r="I54" s="219"/>
      <c r="J54" s="219"/>
      <c r="K54" s="219"/>
      <c r="L54" s="219"/>
      <c r="M54" s="219"/>
      <c r="N54" s="219"/>
      <c r="O54" s="219"/>
      <c r="P54" s="219"/>
      <c r="Q54" s="219"/>
      <c r="R54" s="219"/>
      <c r="S54" s="219"/>
      <c r="T54" s="219"/>
      <c r="U54" s="219"/>
    </row>
    <row r="55" spans="1:25" ht="12" customHeight="1">
      <c r="A55" s="218"/>
      <c r="B55" s="219" t="s">
        <v>304</v>
      </c>
      <c r="C55" s="219"/>
      <c r="D55" s="219"/>
      <c r="E55" s="219"/>
      <c r="F55" s="219"/>
      <c r="G55" s="219"/>
      <c r="H55" s="219"/>
      <c r="I55" s="219"/>
      <c r="J55" s="219"/>
      <c r="K55" s="219"/>
      <c r="L55" s="219"/>
      <c r="M55" s="219"/>
      <c r="N55" s="219"/>
      <c r="O55" s="219"/>
      <c r="P55" s="219"/>
      <c r="Q55" s="219"/>
      <c r="R55" s="219"/>
      <c r="S55" s="219"/>
      <c r="T55" s="219"/>
      <c r="U55" s="220"/>
      <c r="V55" s="221"/>
      <c r="W55" s="221"/>
      <c r="X55" s="221"/>
      <c r="Y55" s="221"/>
    </row>
    <row r="56" spans="1:25" ht="6" customHeight="1">
      <c r="A56" s="218"/>
      <c r="B56" s="219"/>
      <c r="C56" s="219"/>
      <c r="D56" s="219"/>
      <c r="E56" s="219"/>
      <c r="F56" s="219"/>
      <c r="G56" s="219"/>
      <c r="H56" s="219"/>
      <c r="I56" s="219"/>
      <c r="J56" s="219"/>
      <c r="K56" s="219"/>
      <c r="L56" s="219"/>
      <c r="M56" s="219"/>
      <c r="N56" s="219"/>
      <c r="O56" s="219"/>
      <c r="P56" s="219"/>
      <c r="Q56" s="219"/>
      <c r="R56" s="219"/>
      <c r="S56" s="219"/>
      <c r="T56" s="219"/>
      <c r="U56" s="220"/>
      <c r="V56" s="221"/>
      <c r="W56" s="221"/>
      <c r="X56" s="221"/>
      <c r="Y56" s="221"/>
    </row>
    <row r="57" spans="1:25" ht="12" customHeight="1">
      <c r="A57" s="218"/>
      <c r="B57" s="510"/>
      <c r="C57" s="511"/>
      <c r="D57" s="511"/>
      <c r="E57" s="511"/>
      <c r="F57" s="511"/>
      <c r="G57" s="511"/>
      <c r="H57" s="511"/>
      <c r="I57" s="511"/>
      <c r="J57" s="511"/>
      <c r="K57" s="511"/>
      <c r="L57" s="511"/>
      <c r="M57" s="511"/>
      <c r="N57" s="511"/>
      <c r="O57" s="511"/>
      <c r="P57" s="511"/>
      <c r="Q57" s="511"/>
      <c r="R57" s="511"/>
      <c r="S57" s="511"/>
      <c r="T57" s="512"/>
      <c r="U57" s="219"/>
    </row>
    <row r="58" spans="1:25" ht="12" customHeight="1">
      <c r="A58" s="218"/>
      <c r="B58" s="513"/>
      <c r="C58" s="514"/>
      <c r="D58" s="514"/>
      <c r="E58" s="514"/>
      <c r="F58" s="514"/>
      <c r="G58" s="514"/>
      <c r="H58" s="514"/>
      <c r="I58" s="514"/>
      <c r="J58" s="514"/>
      <c r="K58" s="514"/>
      <c r="L58" s="514"/>
      <c r="M58" s="514"/>
      <c r="N58" s="514"/>
      <c r="O58" s="514"/>
      <c r="P58" s="514"/>
      <c r="Q58" s="514"/>
      <c r="R58" s="514"/>
      <c r="S58" s="514"/>
      <c r="T58" s="515"/>
      <c r="U58" s="219"/>
    </row>
    <row r="59" spans="1:25" ht="12" customHeight="1">
      <c r="A59" s="218"/>
      <c r="B59" s="513"/>
      <c r="C59" s="514"/>
      <c r="D59" s="514"/>
      <c r="E59" s="514"/>
      <c r="F59" s="514"/>
      <c r="G59" s="514"/>
      <c r="H59" s="514"/>
      <c r="I59" s="514"/>
      <c r="J59" s="514"/>
      <c r="K59" s="514"/>
      <c r="L59" s="514"/>
      <c r="M59" s="514"/>
      <c r="N59" s="514"/>
      <c r="O59" s="514"/>
      <c r="P59" s="514"/>
      <c r="Q59" s="514"/>
      <c r="R59" s="514"/>
      <c r="S59" s="514"/>
      <c r="T59" s="515"/>
      <c r="U59" s="219"/>
    </row>
    <row r="60" spans="1:25">
      <c r="B60" s="513"/>
      <c r="C60" s="514"/>
      <c r="D60" s="514"/>
      <c r="E60" s="514"/>
      <c r="F60" s="514"/>
      <c r="G60" s="514"/>
      <c r="H60" s="514"/>
      <c r="I60" s="514"/>
      <c r="J60" s="514"/>
      <c r="K60" s="514"/>
      <c r="L60" s="514"/>
      <c r="M60" s="514"/>
      <c r="N60" s="514"/>
      <c r="O60" s="514"/>
      <c r="P60" s="514"/>
      <c r="Q60" s="514"/>
      <c r="R60" s="514"/>
      <c r="S60" s="514"/>
      <c r="T60" s="515"/>
    </row>
    <row r="61" spans="1:25">
      <c r="B61" s="513"/>
      <c r="C61" s="514"/>
      <c r="D61" s="514"/>
      <c r="E61" s="514"/>
      <c r="F61" s="514"/>
      <c r="G61" s="514"/>
      <c r="H61" s="514"/>
      <c r="I61" s="514"/>
      <c r="J61" s="514"/>
      <c r="K61" s="514"/>
      <c r="L61" s="514"/>
      <c r="M61" s="514"/>
      <c r="N61" s="514"/>
      <c r="O61" s="514"/>
      <c r="P61" s="514"/>
      <c r="Q61" s="514"/>
      <c r="R61" s="514"/>
      <c r="S61" s="514"/>
      <c r="T61" s="515"/>
    </row>
    <row r="62" spans="1:25">
      <c r="A62" s="222"/>
      <c r="B62" s="516"/>
      <c r="C62" s="517"/>
      <c r="D62" s="517"/>
      <c r="E62" s="517"/>
      <c r="F62" s="517"/>
      <c r="G62" s="517"/>
      <c r="H62" s="517"/>
      <c r="I62" s="517"/>
      <c r="J62" s="517"/>
      <c r="K62" s="517"/>
      <c r="L62" s="517"/>
      <c r="M62" s="517"/>
      <c r="N62" s="517"/>
      <c r="O62" s="517"/>
      <c r="P62" s="517"/>
      <c r="Q62" s="517"/>
      <c r="R62" s="517"/>
      <c r="S62" s="517"/>
      <c r="T62" s="518"/>
    </row>
    <row r="63" spans="1:25" ht="6" customHeight="1">
      <c r="A63" s="222"/>
    </row>
    <row r="64" spans="1:25">
      <c r="A64" s="222"/>
      <c r="B64" s="185" t="s">
        <v>289</v>
      </c>
      <c r="C64" s="185" t="s">
        <v>305</v>
      </c>
      <c r="U64" s="221"/>
      <c r="V64" s="221"/>
      <c r="W64" s="221"/>
    </row>
    <row r="65" spans="1:3">
      <c r="A65" s="222"/>
      <c r="C65" s="185" t="s">
        <v>306</v>
      </c>
    </row>
    <row r="66" spans="1:3" ht="12" customHeight="1">
      <c r="A66" s="222"/>
      <c r="C66" s="185" t="s">
        <v>307</v>
      </c>
    </row>
    <row r="67" spans="1:3">
      <c r="A67" s="222"/>
      <c r="C67" s="185" t="s">
        <v>308</v>
      </c>
    </row>
    <row r="68" spans="1:3">
      <c r="A68" s="222"/>
    </row>
    <row r="69" spans="1:3">
      <c r="A69" s="222"/>
    </row>
    <row r="70" spans="1:3">
      <c r="A70" s="222"/>
    </row>
    <row r="71" spans="1:3">
      <c r="A71" s="222"/>
    </row>
    <row r="72" spans="1:3">
      <c r="A72" s="222"/>
    </row>
    <row r="73" spans="1:3">
      <c r="A73" s="222"/>
    </row>
  </sheetData>
  <mergeCells count="26">
    <mergeCell ref="B57:T62"/>
    <mergeCell ref="J10:L10"/>
    <mergeCell ref="N10:T10"/>
    <mergeCell ref="J11:L11"/>
    <mergeCell ref="N11:T11"/>
    <mergeCell ref="J12:L12"/>
    <mergeCell ref="N12:S12"/>
    <mergeCell ref="J13:L13"/>
    <mergeCell ref="N13:S13"/>
    <mergeCell ref="A16:T17"/>
    <mergeCell ref="B24:T29"/>
    <mergeCell ref="B41:T46"/>
    <mergeCell ref="J9:L9"/>
    <mergeCell ref="N9:T9"/>
    <mergeCell ref="Q1:T1"/>
    <mergeCell ref="E2:S2"/>
    <mergeCell ref="A3:C3"/>
    <mergeCell ref="E3:T3"/>
    <mergeCell ref="E4:K4"/>
    <mergeCell ref="A5:C5"/>
    <mergeCell ref="E5:K5"/>
    <mergeCell ref="E6:G6"/>
    <mergeCell ref="A7:C7"/>
    <mergeCell ref="E7:G7"/>
    <mergeCell ref="J8:L8"/>
    <mergeCell ref="N8:T8"/>
  </mergeCells>
  <phoneticPr fontId="2"/>
  <dataValidations count="1">
    <dataValidation type="list" allowBlank="1" sqref="Q1:T1" xr:uid="{DF097989-76A3-4B46-A5EA-47D03D3445A0}">
      <formula1>"　　年　　月　　日"</formula1>
    </dataValidation>
  </dataValidations>
  <printOptions verticalCentered="1"/>
  <pageMargins left="0.70866141732283472" right="0" top="0.39370078740157483" bottom="0.39370078740157483" header="0.31496062992125984" footer="0.31496062992125984"/>
  <pageSetup paperSize="9" scale="98" orientation="portrait" blackAndWhite="1"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28D4E-1397-4E08-9F7D-1E75CCD64E79}">
  <sheetPr codeName="Sheet7">
    <tabColor theme="9" tint="0.59999389629810485"/>
    <pageSetUpPr fitToPage="1"/>
  </sheetPr>
  <dimension ref="A1:T24"/>
  <sheetViews>
    <sheetView zoomScale="110" zoomScaleNormal="110" workbookViewId="0">
      <selection activeCell="C5" sqref="C5:G5"/>
    </sheetView>
  </sheetViews>
  <sheetFormatPr defaultRowHeight="13.5"/>
  <cols>
    <col min="1" max="1" width="3.75" customWidth="1"/>
    <col min="2" max="2" width="33.75" style="151" bestFit="1" customWidth="1"/>
    <col min="3" max="6" width="6.625" style="151" customWidth="1"/>
    <col min="7" max="7" width="18.75" customWidth="1"/>
    <col min="8" max="8" width="2.5" customWidth="1"/>
    <col min="9" max="12" width="6.625" customWidth="1"/>
    <col min="13" max="13" width="18.75" customWidth="1"/>
    <col min="14" max="14" width="2.375" customWidth="1"/>
    <col min="16" max="16" width="12.75" customWidth="1"/>
    <col min="17" max="17" width="43.875" bestFit="1" customWidth="1"/>
    <col min="18" max="18" width="4" customWidth="1"/>
  </cols>
  <sheetData>
    <row r="1" spans="1:20" ht="21.75" customHeight="1" thickBot="1">
      <c r="A1" s="234" t="s">
        <v>114</v>
      </c>
      <c r="B1" s="234"/>
      <c r="C1" s="184"/>
      <c r="D1" s="196"/>
      <c r="E1" s="196"/>
      <c r="F1" s="235" t="s">
        <v>115</v>
      </c>
      <c r="G1" s="235"/>
      <c r="H1" s="235"/>
      <c r="I1" s="236"/>
      <c r="J1" s="148"/>
      <c r="K1" s="148"/>
      <c r="O1" s="145" t="s">
        <v>116</v>
      </c>
    </row>
    <row r="2" spans="1:20" ht="21.75" customHeight="1" thickBot="1">
      <c r="A2" s="234"/>
      <c r="B2" s="234"/>
      <c r="C2" s="146"/>
      <c r="D2" s="197"/>
      <c r="E2" s="197"/>
      <c r="F2" s="235" t="s">
        <v>117</v>
      </c>
      <c r="G2" s="235"/>
      <c r="H2" s="235"/>
      <c r="I2" s="236"/>
      <c r="J2" s="148"/>
      <c r="K2" s="148"/>
      <c r="O2" s="147" t="s">
        <v>118</v>
      </c>
    </row>
    <row r="3" spans="1:20" ht="21" customHeight="1" thickBot="1">
      <c r="B3" s="148" t="s">
        <v>255</v>
      </c>
      <c r="C3" s="149"/>
      <c r="D3" s="198"/>
      <c r="E3" s="198"/>
      <c r="F3" s="235" t="s">
        <v>119</v>
      </c>
      <c r="G3" s="235"/>
      <c r="H3" s="235"/>
      <c r="I3" s="236"/>
      <c r="J3" s="148"/>
      <c r="K3" s="148"/>
      <c r="O3" s="147" t="s">
        <v>120</v>
      </c>
    </row>
    <row r="4" spans="1:20">
      <c r="A4" s="150" t="s">
        <v>201</v>
      </c>
      <c r="I4" s="152"/>
      <c r="J4" s="152"/>
      <c r="K4" s="152"/>
      <c r="L4" s="153"/>
      <c r="M4" s="153"/>
    </row>
    <row r="5" spans="1:20">
      <c r="B5" s="154" t="s">
        <v>121</v>
      </c>
      <c r="C5" s="237">
        <v>45535</v>
      </c>
      <c r="D5" s="237"/>
      <c r="E5" s="237"/>
      <c r="F5" s="237"/>
      <c r="G5" s="237"/>
      <c r="I5" s="153"/>
      <c r="J5" s="153"/>
      <c r="K5" s="153"/>
      <c r="L5" s="153"/>
      <c r="M5" s="153"/>
      <c r="O5" s="155" t="s">
        <v>122</v>
      </c>
      <c r="P5" s="155" t="s">
        <v>123</v>
      </c>
      <c r="Q5" s="155" t="s">
        <v>124</v>
      </c>
    </row>
    <row r="6" spans="1:20">
      <c r="B6" s="154" t="s">
        <v>125</v>
      </c>
      <c r="C6" s="230" t="s">
        <v>311</v>
      </c>
      <c r="D6" s="230"/>
      <c r="E6" s="230"/>
      <c r="F6" s="230"/>
      <c r="G6" s="230"/>
      <c r="I6" s="231">
        <v>2499001</v>
      </c>
      <c r="J6" s="232"/>
      <c r="K6" s="233"/>
      <c r="L6" s="153" t="s">
        <v>126</v>
      </c>
      <c r="M6" s="153"/>
      <c r="O6" s="156"/>
      <c r="P6" s="156"/>
      <c r="Q6" s="156" t="s">
        <v>127</v>
      </c>
    </row>
    <row r="7" spans="1:20">
      <c r="B7" s="154" t="s">
        <v>128</v>
      </c>
      <c r="C7" s="238" t="s">
        <v>312</v>
      </c>
      <c r="D7" s="238"/>
      <c r="E7" s="238"/>
      <c r="F7" s="238"/>
      <c r="G7" s="238"/>
      <c r="I7" s="153"/>
      <c r="J7" s="153"/>
      <c r="K7" s="153"/>
      <c r="L7" s="153"/>
      <c r="M7" s="153"/>
      <c r="O7" s="239" t="s">
        <v>129</v>
      </c>
      <c r="P7" s="241" t="s">
        <v>123</v>
      </c>
      <c r="Q7" s="157" t="s">
        <v>130</v>
      </c>
    </row>
    <row r="8" spans="1:20">
      <c r="B8" s="154" t="s">
        <v>131</v>
      </c>
      <c r="C8" s="242" t="s">
        <v>243</v>
      </c>
      <c r="D8" s="242"/>
      <c r="E8" s="242"/>
      <c r="F8" s="242"/>
      <c r="G8" s="242"/>
      <c r="I8" s="153"/>
      <c r="J8" s="153"/>
      <c r="K8" s="153"/>
      <c r="L8" s="153"/>
      <c r="M8" s="153"/>
      <c r="O8" s="240"/>
      <c r="P8" s="241"/>
      <c r="Q8" s="158" t="s">
        <v>132</v>
      </c>
    </row>
    <row r="9" spans="1:20">
      <c r="B9" s="154" t="s">
        <v>133</v>
      </c>
      <c r="C9" s="243" t="s">
        <v>244</v>
      </c>
      <c r="D9" s="243"/>
      <c r="E9" s="243"/>
      <c r="F9" s="243"/>
      <c r="G9" s="243"/>
      <c r="I9" s="153"/>
      <c r="J9" s="153"/>
      <c r="K9" s="153"/>
      <c r="L9" s="153"/>
      <c r="M9" s="153"/>
      <c r="O9" s="240"/>
      <c r="P9" s="241"/>
      <c r="Q9" s="158" t="s">
        <v>134</v>
      </c>
    </row>
    <row r="10" spans="1:20">
      <c r="B10" s="154" t="s">
        <v>135</v>
      </c>
      <c r="C10" s="237" t="s">
        <v>313</v>
      </c>
      <c r="D10" s="237"/>
      <c r="E10" s="237"/>
      <c r="F10" s="237"/>
      <c r="G10" s="237"/>
      <c r="I10" s="153"/>
      <c r="J10" s="153"/>
      <c r="K10" s="153"/>
      <c r="L10" s="153"/>
      <c r="M10" s="153"/>
      <c r="O10" s="240"/>
      <c r="P10" s="239" t="s">
        <v>136</v>
      </c>
      <c r="Q10" s="157" t="s">
        <v>137</v>
      </c>
    </row>
    <row r="11" spans="1:20">
      <c r="B11" s="154" t="s">
        <v>138</v>
      </c>
      <c r="C11" s="237" t="s">
        <v>313</v>
      </c>
      <c r="D11" s="237"/>
      <c r="E11" s="237"/>
      <c r="F11" s="237"/>
      <c r="G11" s="237"/>
      <c r="I11" s="153"/>
      <c r="J11" s="153"/>
      <c r="K11" s="153"/>
      <c r="L11" s="153"/>
      <c r="M11" s="153"/>
      <c r="O11" s="240"/>
      <c r="P11" s="240"/>
      <c r="Q11" s="159" t="s">
        <v>139</v>
      </c>
    </row>
    <row r="12" spans="1:20">
      <c r="B12" s="154" t="s">
        <v>140</v>
      </c>
      <c r="C12" s="237" t="s">
        <v>314</v>
      </c>
      <c r="D12" s="237"/>
      <c r="E12" s="237"/>
      <c r="F12" s="237"/>
      <c r="G12" s="237"/>
      <c r="I12" s="153"/>
      <c r="J12" s="153"/>
      <c r="K12" s="153"/>
      <c r="L12" s="153"/>
      <c r="M12" s="153"/>
      <c r="O12" s="240"/>
      <c r="P12" s="240"/>
      <c r="Q12" s="159" t="s">
        <v>141</v>
      </c>
    </row>
    <row r="13" spans="1:20">
      <c r="B13" s="154" t="s">
        <v>142</v>
      </c>
      <c r="C13" s="237" t="s">
        <v>315</v>
      </c>
      <c r="D13" s="237"/>
      <c r="E13" s="237"/>
      <c r="F13" s="237"/>
      <c r="G13" s="237"/>
      <c r="I13" s="153"/>
      <c r="J13" s="153"/>
      <c r="K13" s="153"/>
      <c r="L13" s="153"/>
      <c r="M13" s="153"/>
      <c r="O13" s="240"/>
      <c r="P13" s="240"/>
      <c r="Q13" s="159" t="s">
        <v>143</v>
      </c>
    </row>
    <row r="14" spans="1:20">
      <c r="B14" s="154" t="s">
        <v>144</v>
      </c>
      <c r="C14" s="237" t="s">
        <v>316</v>
      </c>
      <c r="D14" s="237"/>
      <c r="E14" s="237"/>
      <c r="F14" s="237"/>
      <c r="G14" s="237"/>
      <c r="I14" s="153"/>
      <c r="J14" s="153"/>
      <c r="K14" s="153"/>
      <c r="L14" s="153"/>
      <c r="M14" s="153"/>
      <c r="O14" s="240"/>
      <c r="P14" s="240"/>
      <c r="Q14" s="159" t="s">
        <v>145</v>
      </c>
    </row>
    <row r="15" spans="1:20">
      <c r="B15" s="154" t="s">
        <v>146</v>
      </c>
      <c r="C15" s="237">
        <v>45566</v>
      </c>
      <c r="D15" s="237"/>
      <c r="E15" s="237"/>
      <c r="F15" s="237"/>
      <c r="G15" s="237"/>
      <c r="I15" s="153"/>
      <c r="J15" s="153"/>
      <c r="K15" s="153"/>
      <c r="L15" s="153"/>
      <c r="M15" s="153"/>
      <c r="O15" s="240"/>
      <c r="P15" s="240"/>
      <c r="Q15" s="159" t="s">
        <v>147</v>
      </c>
      <c r="S15" s="151" t="s">
        <v>148</v>
      </c>
      <c r="T15" t="s">
        <v>149</v>
      </c>
    </row>
    <row r="16" spans="1:20">
      <c r="B16" s="154" t="s">
        <v>150</v>
      </c>
      <c r="C16" s="237">
        <v>45930</v>
      </c>
      <c r="D16" s="237"/>
      <c r="E16" s="237"/>
      <c r="F16" s="237"/>
      <c r="G16" s="237"/>
      <c r="I16" s="153"/>
      <c r="J16" s="153"/>
      <c r="K16" s="153"/>
      <c r="L16" s="153"/>
      <c r="M16" s="153"/>
      <c r="O16" s="239" t="s">
        <v>151</v>
      </c>
      <c r="P16" s="239" t="s">
        <v>123</v>
      </c>
      <c r="Q16" s="157" t="s">
        <v>152</v>
      </c>
      <c r="S16" s="151" t="s">
        <v>153</v>
      </c>
      <c r="T16" t="s">
        <v>154</v>
      </c>
    </row>
    <row r="17" spans="2:20">
      <c r="B17" s="154" t="s">
        <v>155</v>
      </c>
      <c r="C17" s="237">
        <v>45565</v>
      </c>
      <c r="D17" s="237"/>
      <c r="E17" s="237"/>
      <c r="F17" s="237"/>
      <c r="G17" s="237"/>
      <c r="I17" s="153"/>
      <c r="J17" s="153"/>
      <c r="K17" s="153"/>
      <c r="L17" s="153"/>
      <c r="M17" s="153"/>
      <c r="O17" s="240"/>
      <c r="P17" s="244"/>
      <c r="Q17" s="158" t="s">
        <v>156</v>
      </c>
      <c r="S17" s="151" t="s">
        <v>157</v>
      </c>
      <c r="T17" t="s">
        <v>158</v>
      </c>
    </row>
    <row r="18" spans="2:20">
      <c r="B18" s="154" t="s">
        <v>159</v>
      </c>
      <c r="C18" s="237" t="s">
        <v>317</v>
      </c>
      <c r="D18" s="237"/>
      <c r="E18" s="237"/>
      <c r="F18" s="237"/>
      <c r="G18" s="237"/>
      <c r="I18" s="153"/>
      <c r="J18" s="153"/>
      <c r="K18" s="153"/>
      <c r="L18" s="153"/>
      <c r="M18" s="153"/>
      <c r="O18" s="240"/>
      <c r="P18" s="239" t="s">
        <v>136</v>
      </c>
      <c r="Q18" s="160" t="s">
        <v>160</v>
      </c>
    </row>
    <row r="19" spans="2:20">
      <c r="B19" s="154" t="s">
        <v>161</v>
      </c>
      <c r="C19" s="237" t="s">
        <v>313</v>
      </c>
      <c r="D19" s="237"/>
      <c r="E19" s="237"/>
      <c r="F19" s="237"/>
      <c r="G19" s="237"/>
      <c r="I19" s="153"/>
      <c r="J19" s="153"/>
      <c r="K19" s="153"/>
      <c r="L19" s="153"/>
      <c r="M19" s="153"/>
      <c r="O19" s="240"/>
      <c r="P19" s="240"/>
      <c r="Q19" s="159" t="s">
        <v>162</v>
      </c>
      <c r="S19" s="151" t="s">
        <v>163</v>
      </c>
      <c r="T19" t="s">
        <v>149</v>
      </c>
    </row>
    <row r="20" spans="2:20">
      <c r="B20" s="154" t="s">
        <v>164</v>
      </c>
      <c r="C20" s="242" t="s">
        <v>318</v>
      </c>
      <c r="D20" s="242"/>
      <c r="E20" s="242"/>
      <c r="F20" s="242"/>
      <c r="G20" s="242"/>
      <c r="I20" s="153"/>
      <c r="J20" s="153"/>
      <c r="K20" s="153"/>
      <c r="L20" s="153"/>
      <c r="M20" s="153"/>
      <c r="O20" s="240"/>
      <c r="P20" s="240"/>
      <c r="Q20" s="159" t="s">
        <v>141</v>
      </c>
      <c r="S20" s="151" t="s">
        <v>245</v>
      </c>
      <c r="T20" t="s">
        <v>246</v>
      </c>
    </row>
    <row r="21" spans="2:20">
      <c r="B21" s="154" t="s">
        <v>165</v>
      </c>
      <c r="C21" s="242" t="s">
        <v>319</v>
      </c>
      <c r="D21" s="242"/>
      <c r="E21" s="242"/>
      <c r="F21" s="242"/>
      <c r="G21" s="242"/>
      <c r="I21" s="153" t="s">
        <v>253</v>
      </c>
      <c r="J21" s="153"/>
      <c r="K21" s="153"/>
      <c r="L21" s="153"/>
      <c r="M21" s="153"/>
      <c r="O21" s="240"/>
      <c r="P21" s="240"/>
      <c r="Q21" s="159" t="s">
        <v>143</v>
      </c>
      <c r="S21" s="151" t="s">
        <v>248</v>
      </c>
      <c r="T21" t="s">
        <v>249</v>
      </c>
    </row>
    <row r="22" spans="2:20">
      <c r="B22" s="154" t="s">
        <v>166</v>
      </c>
      <c r="C22" s="245" t="s">
        <v>320</v>
      </c>
      <c r="D22" s="245"/>
      <c r="E22" s="245"/>
      <c r="F22" s="245"/>
      <c r="G22" s="245"/>
      <c r="O22" s="240"/>
      <c r="P22" s="240"/>
      <c r="Q22" s="159" t="s">
        <v>145</v>
      </c>
      <c r="S22" s="151" t="s">
        <v>250</v>
      </c>
      <c r="T22" t="s">
        <v>251</v>
      </c>
    </row>
    <row r="23" spans="2:20">
      <c r="B23" s="154" t="s">
        <v>167</v>
      </c>
      <c r="C23" s="242"/>
      <c r="D23" s="242"/>
      <c r="E23" s="242"/>
      <c r="F23" s="242"/>
      <c r="G23" s="242"/>
      <c r="I23" t="s">
        <v>254</v>
      </c>
      <c r="O23" s="244"/>
      <c r="P23" s="244"/>
      <c r="Q23" s="158" t="s">
        <v>147</v>
      </c>
      <c r="R23" s="161"/>
      <c r="S23" s="151" t="s">
        <v>252</v>
      </c>
      <c r="T23" t="s">
        <v>247</v>
      </c>
    </row>
    <row r="24" spans="2:20">
      <c r="B24" s="154" t="s">
        <v>272</v>
      </c>
      <c r="C24" s="242" t="s">
        <v>273</v>
      </c>
      <c r="D24" s="242"/>
      <c r="E24" s="242"/>
      <c r="F24" s="242"/>
      <c r="G24" s="242"/>
    </row>
  </sheetData>
  <mergeCells count="31">
    <mergeCell ref="C24:G24"/>
    <mergeCell ref="O16:O23"/>
    <mergeCell ref="P16:P17"/>
    <mergeCell ref="C17:G17"/>
    <mergeCell ref="C18:G18"/>
    <mergeCell ref="P18:P23"/>
    <mergeCell ref="C19:G19"/>
    <mergeCell ref="C20:G20"/>
    <mergeCell ref="C16:G16"/>
    <mergeCell ref="C21:G21"/>
    <mergeCell ref="C22:G22"/>
    <mergeCell ref="C23:G23"/>
    <mergeCell ref="C7:G7"/>
    <mergeCell ref="O7:O15"/>
    <mergeCell ref="P7:P9"/>
    <mergeCell ref="C8:G8"/>
    <mergeCell ref="C9:G9"/>
    <mergeCell ref="C10:G10"/>
    <mergeCell ref="P10:P15"/>
    <mergeCell ref="C11:G11"/>
    <mergeCell ref="C12:G12"/>
    <mergeCell ref="C13:G13"/>
    <mergeCell ref="C14:G14"/>
    <mergeCell ref="C15:G15"/>
    <mergeCell ref="C6:G6"/>
    <mergeCell ref="I6:K6"/>
    <mergeCell ref="A1:B2"/>
    <mergeCell ref="F1:I1"/>
    <mergeCell ref="F2:I2"/>
    <mergeCell ref="F3:I3"/>
    <mergeCell ref="C5:G5"/>
  </mergeCells>
  <phoneticPr fontId="3"/>
  <dataValidations count="3">
    <dataValidation type="list" allowBlank="1" showInputMessage="1" showErrorMessage="1" prompt="選択して下さい" sqref="C20:G20" xr:uid="{8F3F2475-252C-4FEE-8FB4-0B579AD1157B}">
      <formula1>$T$14:$T$17</formula1>
    </dataValidation>
    <dataValidation type="list" allowBlank="1" showInputMessage="1" showErrorMessage="1" prompt="選択して下さい" sqref="C21:G21" xr:uid="{855C0BE1-9A16-4774-9BB5-6F5D29AEDA76}">
      <formula1>$T$18:$T$23</formula1>
    </dataValidation>
    <dataValidation type="list" showInputMessage="1" showErrorMessage="1" prompt="右側の注意事項を確認して選択して下さい" sqref="C12:G12" xr:uid="{BB2E7C68-D662-4A79-A883-70E0F2B639F2}">
      <formula1>$R$6:$R$21</formula1>
    </dataValidation>
  </dataValidations>
  <pageMargins left="0.7" right="0.7" top="0.75" bottom="0.75" header="0.3" footer="0.3"/>
  <pageSetup paperSize="8" scale="69" orientation="landscape"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5765E-CCB2-4D8E-A0C0-7BC083F78993}">
  <sheetPr codeName="Sheet8">
    <tabColor theme="7" tint="0.39997558519241921"/>
  </sheetPr>
  <dimension ref="A1:F31"/>
  <sheetViews>
    <sheetView tabSelected="1" workbookViewId="0">
      <pane xSplit="1" ySplit="4" topLeftCell="B5" activePane="bottomRight" state="frozen"/>
      <selection activeCell="B6" sqref="B6:Q6"/>
      <selection pane="topRight" activeCell="B6" sqref="B6:Q6"/>
      <selection pane="bottomLeft" activeCell="B6" sqref="B6:Q6"/>
      <selection pane="bottomRight" activeCell="A5" sqref="A5"/>
    </sheetView>
  </sheetViews>
  <sheetFormatPr defaultRowHeight="21.95" customHeight="1"/>
  <cols>
    <col min="1" max="1" width="20.625" customWidth="1"/>
    <col min="2" max="2" width="15.125" bestFit="1" customWidth="1"/>
    <col min="3" max="3" width="9.5" bestFit="1" customWidth="1"/>
    <col min="4" max="4" width="40.625" customWidth="1"/>
    <col min="5" max="5" width="13.875" bestFit="1" customWidth="1"/>
    <col min="6" max="6" width="19.5" customWidth="1"/>
  </cols>
  <sheetData>
    <row r="1" spans="1:6" ht="34.5" customHeight="1">
      <c r="A1" s="206" t="s">
        <v>268</v>
      </c>
    </row>
    <row r="2" spans="1:6" ht="34.5" customHeight="1">
      <c r="A2" s="204" t="s">
        <v>256</v>
      </c>
      <c r="B2" s="204" t="s">
        <v>257</v>
      </c>
      <c r="C2" s="204" t="s">
        <v>258</v>
      </c>
      <c r="D2" s="204" t="s">
        <v>259</v>
      </c>
      <c r="E2" s="204" t="s">
        <v>260</v>
      </c>
      <c r="F2" s="223" t="s">
        <v>310</v>
      </c>
    </row>
    <row r="3" spans="1:6" ht="0.95" customHeight="1">
      <c r="A3" s="204"/>
      <c r="B3" s="204"/>
      <c r="C3" s="204"/>
      <c r="D3" s="204"/>
      <c r="E3" s="204"/>
      <c r="F3" s="204"/>
    </row>
    <row r="4" spans="1:6" ht="21.95" customHeight="1">
      <c r="A4" s="202" t="s">
        <v>264</v>
      </c>
      <c r="B4" s="203" t="s">
        <v>200</v>
      </c>
      <c r="C4" s="203" t="s">
        <v>265</v>
      </c>
      <c r="D4" s="203" t="s">
        <v>266</v>
      </c>
      <c r="E4" s="203" t="s">
        <v>267</v>
      </c>
      <c r="F4" s="212">
        <v>48316054461322</v>
      </c>
    </row>
    <row r="5" spans="1:6" ht="21.95" customHeight="1">
      <c r="A5" s="200"/>
      <c r="B5" s="200"/>
      <c r="C5" s="200"/>
      <c r="D5" s="200"/>
      <c r="E5" s="200"/>
      <c r="F5" s="201"/>
    </row>
    <row r="6" spans="1:6" ht="21.95" customHeight="1">
      <c r="A6" s="200"/>
      <c r="B6" s="200"/>
      <c r="C6" s="200"/>
      <c r="D6" s="200"/>
      <c r="E6" s="200"/>
      <c r="F6" s="201"/>
    </row>
    <row r="7" spans="1:6" ht="21.95" customHeight="1">
      <c r="A7" s="200"/>
      <c r="B7" s="200"/>
      <c r="C7" s="200"/>
      <c r="D7" s="200"/>
      <c r="E7" s="200"/>
      <c r="F7" s="201"/>
    </row>
    <row r="8" spans="1:6" ht="21.95" customHeight="1">
      <c r="A8" s="200"/>
      <c r="B8" s="200"/>
      <c r="C8" s="200"/>
      <c r="D8" s="200"/>
      <c r="E8" s="200"/>
      <c r="F8" s="201"/>
    </row>
    <row r="9" spans="1:6" ht="21.95" customHeight="1">
      <c r="A9" s="200"/>
      <c r="B9" s="200"/>
      <c r="C9" s="200"/>
      <c r="D9" s="200"/>
      <c r="E9" s="200"/>
      <c r="F9" s="201"/>
    </row>
    <row r="10" spans="1:6" ht="21.95" customHeight="1">
      <c r="A10" s="200"/>
      <c r="B10" s="200"/>
      <c r="C10" s="200"/>
      <c r="D10" s="200"/>
      <c r="E10" s="200"/>
      <c r="F10" s="201"/>
    </row>
    <row r="11" spans="1:6" ht="21.95" customHeight="1">
      <c r="A11" s="200"/>
      <c r="B11" s="200"/>
      <c r="C11" s="200"/>
      <c r="D11" s="200"/>
      <c r="E11" s="200"/>
      <c r="F11" s="201"/>
    </row>
    <row r="12" spans="1:6" ht="21.95" customHeight="1">
      <c r="A12" s="200"/>
      <c r="B12" s="200"/>
      <c r="C12" s="200"/>
      <c r="D12" s="200"/>
      <c r="E12" s="200"/>
      <c r="F12" s="201"/>
    </row>
    <row r="13" spans="1:6" ht="21.95" customHeight="1">
      <c r="A13" s="200"/>
      <c r="B13" s="200"/>
      <c r="C13" s="200"/>
      <c r="D13" s="200"/>
      <c r="E13" s="200"/>
      <c r="F13" s="201"/>
    </row>
    <row r="14" spans="1:6" ht="21.95" customHeight="1">
      <c r="A14" s="200"/>
      <c r="B14" s="200"/>
      <c r="C14" s="200"/>
      <c r="D14" s="200"/>
      <c r="E14" s="200"/>
      <c r="F14" s="201"/>
    </row>
    <row r="15" spans="1:6" ht="21.95" customHeight="1">
      <c r="A15" s="200"/>
      <c r="B15" s="200"/>
      <c r="C15" s="200"/>
      <c r="D15" s="200"/>
      <c r="E15" s="200"/>
      <c r="F15" s="201"/>
    </row>
    <row r="16" spans="1:6" ht="21.95" customHeight="1">
      <c r="A16" s="200"/>
      <c r="B16" s="200"/>
      <c r="C16" s="200"/>
      <c r="D16" s="200"/>
      <c r="E16" s="200"/>
      <c r="F16" s="201"/>
    </row>
    <row r="17" spans="1:6" ht="21.95" customHeight="1">
      <c r="A17" s="200"/>
      <c r="B17" s="200"/>
      <c r="C17" s="200"/>
      <c r="D17" s="200"/>
      <c r="E17" s="200"/>
      <c r="F17" s="201"/>
    </row>
    <row r="18" spans="1:6" ht="21.95" customHeight="1">
      <c r="A18" s="200"/>
      <c r="B18" s="200"/>
      <c r="C18" s="200"/>
      <c r="D18" s="200"/>
      <c r="E18" s="200"/>
      <c r="F18" s="201"/>
    </row>
    <row r="19" spans="1:6" ht="21.95" customHeight="1">
      <c r="A19" s="200"/>
      <c r="B19" s="200"/>
      <c r="C19" s="200"/>
      <c r="D19" s="200"/>
      <c r="E19" s="200"/>
      <c r="F19" s="201"/>
    </row>
    <row r="20" spans="1:6" ht="21.95" customHeight="1">
      <c r="A20" s="200"/>
      <c r="B20" s="200"/>
      <c r="C20" s="200"/>
      <c r="D20" s="200"/>
      <c r="E20" s="200"/>
      <c r="F20" s="201"/>
    </row>
    <row r="21" spans="1:6" ht="21.95" customHeight="1">
      <c r="A21" s="200"/>
      <c r="B21" s="200"/>
      <c r="C21" s="200"/>
      <c r="D21" s="200"/>
      <c r="E21" s="200"/>
      <c r="F21" s="201"/>
    </row>
    <row r="22" spans="1:6" ht="21.95" customHeight="1">
      <c r="A22" s="200"/>
      <c r="B22" s="200"/>
      <c r="C22" s="200"/>
      <c r="D22" s="200"/>
      <c r="E22" s="200"/>
      <c r="F22" s="201"/>
    </row>
    <row r="23" spans="1:6" ht="21.95" customHeight="1">
      <c r="A23" s="200"/>
      <c r="B23" s="200"/>
      <c r="C23" s="200"/>
      <c r="D23" s="200"/>
      <c r="E23" s="200"/>
      <c r="F23" s="201"/>
    </row>
    <row r="24" spans="1:6" ht="21.95" customHeight="1">
      <c r="A24" s="200"/>
      <c r="B24" s="200"/>
      <c r="C24" s="200"/>
      <c r="D24" s="200"/>
      <c r="E24" s="200"/>
      <c r="F24" s="201"/>
    </row>
    <row r="25" spans="1:6" ht="21.95" customHeight="1">
      <c r="A25" s="200"/>
      <c r="B25" s="200"/>
      <c r="C25" s="200"/>
      <c r="D25" s="200"/>
      <c r="E25" s="200"/>
      <c r="F25" s="201"/>
    </row>
    <row r="26" spans="1:6" ht="21.95" customHeight="1">
      <c r="A26" s="200"/>
      <c r="B26" s="200"/>
      <c r="C26" s="200"/>
      <c r="D26" s="200"/>
      <c r="E26" s="200"/>
      <c r="F26" s="201"/>
    </row>
    <row r="27" spans="1:6" ht="21.95" customHeight="1">
      <c r="A27" s="200"/>
      <c r="B27" s="200"/>
      <c r="C27" s="200"/>
      <c r="D27" s="200"/>
      <c r="E27" s="200"/>
      <c r="F27" s="201"/>
    </row>
    <row r="28" spans="1:6" ht="21.95" customHeight="1">
      <c r="A28" s="200"/>
      <c r="B28" s="200"/>
      <c r="C28" s="200"/>
      <c r="D28" s="200"/>
      <c r="E28" s="200"/>
      <c r="F28" s="201"/>
    </row>
    <row r="29" spans="1:6" ht="21.95" customHeight="1">
      <c r="A29" s="200"/>
      <c r="B29" s="200"/>
      <c r="C29" s="200"/>
      <c r="D29" s="200"/>
      <c r="E29" s="200"/>
      <c r="F29" s="201"/>
    </row>
    <row r="30" spans="1:6" ht="21.95" customHeight="1">
      <c r="A30" s="200"/>
      <c r="B30" s="200"/>
      <c r="C30" s="200"/>
      <c r="D30" s="200"/>
      <c r="E30" s="200"/>
      <c r="F30" s="201"/>
    </row>
    <row r="31" spans="1:6" ht="21.95" customHeight="1">
      <c r="A31" s="200"/>
      <c r="B31" s="200"/>
      <c r="C31" s="200"/>
      <c r="D31" s="200"/>
      <c r="E31" s="200"/>
      <c r="F31" s="201"/>
    </row>
  </sheetData>
  <phoneticPr fontId="2"/>
  <pageMargins left="0.7" right="0.7" top="0.75" bottom="0.75" header="0.3" footer="0.3"/>
  <pageSetup paperSize="9" orientation="portrait" verticalDpi="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576127-217B-42C3-AA8B-AA59F02EE0EA}">
  <sheetPr codeName="Sheet9">
    <tabColor theme="7" tint="0.39997558519241921"/>
  </sheetPr>
  <dimension ref="A1:E102"/>
  <sheetViews>
    <sheetView zoomScaleNormal="100" workbookViewId="0">
      <pane xSplit="1" ySplit="4" topLeftCell="B5" activePane="bottomRight" state="frozen"/>
      <selection activeCell="B6" sqref="B6:Q6"/>
      <selection pane="topRight" activeCell="B6" sqref="B6:Q6"/>
      <selection pane="bottomLeft" activeCell="B6" sqref="B6:Q6"/>
      <selection pane="bottomRight" activeCell="A5" sqref="A5"/>
    </sheetView>
  </sheetViews>
  <sheetFormatPr defaultRowHeight="21.95" customHeight="1"/>
  <cols>
    <col min="1" max="1" width="20.625" customWidth="1"/>
    <col min="2" max="2" width="25.625" customWidth="1"/>
    <col min="3" max="3" width="13.125" style="199" bestFit="1" customWidth="1"/>
    <col min="4" max="4" width="16.75" style="199" bestFit="1" customWidth="1"/>
    <col min="5" max="5" width="20.625" customWidth="1"/>
  </cols>
  <sheetData>
    <row r="1" spans="1:5" ht="21.95" customHeight="1">
      <c r="A1" s="206" t="s">
        <v>270</v>
      </c>
    </row>
    <row r="2" spans="1:5" ht="21.95" customHeight="1">
      <c r="A2" s="204" t="s">
        <v>261</v>
      </c>
      <c r="B2" s="204" t="s">
        <v>269</v>
      </c>
      <c r="C2" s="205" t="s">
        <v>103</v>
      </c>
      <c r="D2" s="205" t="s">
        <v>262</v>
      </c>
      <c r="E2" s="204" t="s">
        <v>263</v>
      </c>
    </row>
    <row r="3" spans="1:5" ht="0.95" customHeight="1">
      <c r="A3" s="204"/>
      <c r="B3" s="204"/>
      <c r="C3" s="205"/>
      <c r="D3" s="205"/>
      <c r="E3" s="204"/>
    </row>
    <row r="4" spans="1:5" ht="21.95" customHeight="1">
      <c r="A4" s="202" t="s">
        <v>274</v>
      </c>
      <c r="B4" s="203" t="s">
        <v>243</v>
      </c>
      <c r="C4" s="212">
        <v>232474320</v>
      </c>
      <c r="D4" s="213">
        <v>28897730958321</v>
      </c>
      <c r="E4" s="203" t="s">
        <v>271</v>
      </c>
    </row>
    <row r="5" spans="1:5" ht="21.95" customHeight="1">
      <c r="A5" s="200"/>
      <c r="B5" s="200"/>
      <c r="C5" s="201"/>
      <c r="D5" s="210"/>
      <c r="E5" s="200"/>
    </row>
    <row r="6" spans="1:5" ht="21.95" customHeight="1">
      <c r="A6" s="200"/>
      <c r="B6" s="200"/>
      <c r="C6" s="201"/>
      <c r="D6" s="210"/>
      <c r="E6" s="200"/>
    </row>
    <row r="7" spans="1:5" ht="21.95" customHeight="1">
      <c r="A7" s="200"/>
      <c r="B7" s="200"/>
      <c r="C7" s="201"/>
      <c r="D7" s="210"/>
      <c r="E7" s="200"/>
    </row>
    <row r="8" spans="1:5" ht="21.95" customHeight="1">
      <c r="A8" s="200"/>
      <c r="B8" s="200"/>
      <c r="C8" s="201"/>
      <c r="D8" s="210"/>
      <c r="E8" s="200"/>
    </row>
    <row r="9" spans="1:5" ht="21.95" customHeight="1">
      <c r="A9" s="200"/>
      <c r="B9" s="200"/>
      <c r="C9" s="201"/>
      <c r="D9" s="210"/>
      <c r="E9" s="200"/>
    </row>
    <row r="10" spans="1:5" ht="21.95" customHeight="1">
      <c r="A10" s="200"/>
      <c r="B10" s="200"/>
      <c r="C10" s="201"/>
      <c r="D10" s="210"/>
      <c r="E10" s="200"/>
    </row>
    <row r="11" spans="1:5" ht="21.95" customHeight="1">
      <c r="A11" s="200"/>
      <c r="B11" s="200"/>
      <c r="C11" s="201"/>
      <c r="D11" s="210"/>
      <c r="E11" s="200"/>
    </row>
    <row r="12" spans="1:5" ht="21.95" customHeight="1">
      <c r="A12" s="200"/>
      <c r="B12" s="200"/>
      <c r="C12" s="201"/>
      <c r="D12" s="210"/>
      <c r="E12" s="200"/>
    </row>
    <row r="13" spans="1:5" ht="21.95" customHeight="1">
      <c r="A13" s="200"/>
      <c r="B13" s="200"/>
      <c r="C13" s="201"/>
      <c r="D13" s="210"/>
      <c r="E13" s="200"/>
    </row>
    <row r="14" spans="1:5" ht="21.95" customHeight="1">
      <c r="A14" s="200"/>
      <c r="B14" s="200"/>
      <c r="C14" s="201"/>
      <c r="D14" s="210"/>
      <c r="E14" s="200"/>
    </row>
    <row r="15" spans="1:5" ht="21.95" customHeight="1">
      <c r="A15" s="200"/>
      <c r="B15" s="200"/>
      <c r="C15" s="201"/>
      <c r="D15" s="210"/>
      <c r="E15" s="200"/>
    </row>
    <row r="16" spans="1:5" ht="21.95" customHeight="1">
      <c r="A16" s="200"/>
      <c r="B16" s="200"/>
      <c r="C16" s="201"/>
      <c r="D16" s="210"/>
      <c r="E16" s="200"/>
    </row>
    <row r="17" spans="1:5" ht="21.95" customHeight="1">
      <c r="A17" s="200"/>
      <c r="B17" s="200"/>
      <c r="C17" s="201"/>
      <c r="D17" s="210"/>
      <c r="E17" s="200"/>
    </row>
    <row r="18" spans="1:5" ht="21.95" customHeight="1">
      <c r="A18" s="200"/>
      <c r="B18" s="200"/>
      <c r="C18" s="201"/>
      <c r="D18" s="210"/>
      <c r="E18" s="200"/>
    </row>
    <row r="19" spans="1:5" ht="21.95" customHeight="1">
      <c r="A19" s="200"/>
      <c r="B19" s="200"/>
      <c r="C19" s="201"/>
      <c r="D19" s="210"/>
      <c r="E19" s="200"/>
    </row>
    <row r="20" spans="1:5" ht="21.95" customHeight="1">
      <c r="A20" s="200"/>
      <c r="B20" s="200"/>
      <c r="C20" s="201"/>
      <c r="D20" s="210"/>
      <c r="E20" s="200"/>
    </row>
    <row r="21" spans="1:5" ht="21.95" customHeight="1">
      <c r="A21" s="200"/>
      <c r="B21" s="200"/>
      <c r="C21" s="201"/>
      <c r="D21" s="210"/>
      <c r="E21" s="200"/>
    </row>
    <row r="22" spans="1:5" ht="21.95" customHeight="1">
      <c r="A22" s="200"/>
      <c r="B22" s="200"/>
      <c r="C22" s="201"/>
      <c r="D22" s="210"/>
      <c r="E22" s="200"/>
    </row>
    <row r="23" spans="1:5" ht="21.95" customHeight="1">
      <c r="A23" s="200"/>
      <c r="B23" s="200"/>
      <c r="C23" s="201"/>
      <c r="D23" s="210"/>
      <c r="E23" s="200"/>
    </row>
    <row r="24" spans="1:5" ht="21.95" customHeight="1">
      <c r="A24" s="200"/>
      <c r="B24" s="200"/>
      <c r="C24" s="201"/>
      <c r="D24" s="210"/>
      <c r="E24" s="200"/>
    </row>
    <row r="25" spans="1:5" ht="21.95" customHeight="1">
      <c r="A25" s="200"/>
      <c r="B25" s="200"/>
      <c r="C25" s="201"/>
      <c r="D25" s="210"/>
      <c r="E25" s="200"/>
    </row>
    <row r="26" spans="1:5" ht="21.95" customHeight="1">
      <c r="A26" s="200"/>
      <c r="B26" s="200"/>
      <c r="C26" s="201"/>
      <c r="D26" s="210"/>
      <c r="E26" s="200"/>
    </row>
    <row r="27" spans="1:5" ht="21.95" customHeight="1">
      <c r="A27" s="200"/>
      <c r="B27" s="200"/>
      <c r="C27" s="201"/>
      <c r="D27" s="210"/>
      <c r="E27" s="200"/>
    </row>
    <row r="28" spans="1:5" ht="21.95" customHeight="1">
      <c r="A28" s="200"/>
      <c r="B28" s="200"/>
      <c r="C28" s="201"/>
      <c r="D28" s="210"/>
      <c r="E28" s="200"/>
    </row>
    <row r="29" spans="1:5" ht="21.95" customHeight="1">
      <c r="A29" s="200"/>
      <c r="B29" s="200"/>
      <c r="C29" s="201"/>
      <c r="D29" s="210"/>
      <c r="E29" s="200"/>
    </row>
    <row r="30" spans="1:5" ht="21.95" customHeight="1">
      <c r="A30" s="200"/>
      <c r="B30" s="200"/>
      <c r="C30" s="201"/>
      <c r="D30" s="210"/>
      <c r="E30" s="200"/>
    </row>
    <row r="31" spans="1:5" ht="21.95" customHeight="1">
      <c r="A31" s="200"/>
      <c r="B31" s="200"/>
      <c r="C31" s="201"/>
      <c r="D31" s="210"/>
      <c r="E31" s="200"/>
    </row>
    <row r="32" spans="1:5" ht="21.95" customHeight="1">
      <c r="A32" s="200"/>
      <c r="B32" s="200"/>
      <c r="C32" s="201"/>
      <c r="D32" s="210"/>
      <c r="E32" s="200"/>
    </row>
    <row r="33" spans="1:5" ht="21.95" customHeight="1">
      <c r="A33" s="200"/>
      <c r="B33" s="200"/>
      <c r="C33" s="201"/>
      <c r="D33" s="210"/>
      <c r="E33" s="200"/>
    </row>
    <row r="34" spans="1:5" ht="21.95" customHeight="1">
      <c r="A34" s="200"/>
      <c r="B34" s="200"/>
      <c r="C34" s="201"/>
      <c r="D34" s="210"/>
      <c r="E34" s="200"/>
    </row>
    <row r="35" spans="1:5" ht="21.95" customHeight="1">
      <c r="A35" s="200"/>
      <c r="B35" s="200"/>
      <c r="C35" s="201"/>
      <c r="D35" s="210"/>
      <c r="E35" s="200"/>
    </row>
    <row r="36" spans="1:5" ht="21.95" customHeight="1">
      <c r="A36" s="200"/>
      <c r="B36" s="200"/>
      <c r="C36" s="201"/>
      <c r="D36" s="210"/>
      <c r="E36" s="200"/>
    </row>
    <row r="37" spans="1:5" ht="21.95" customHeight="1">
      <c r="A37" s="200"/>
      <c r="B37" s="200"/>
      <c r="C37" s="201"/>
      <c r="D37" s="210"/>
      <c r="E37" s="200"/>
    </row>
    <row r="38" spans="1:5" ht="21.95" customHeight="1">
      <c r="A38" s="200"/>
      <c r="B38" s="200"/>
      <c r="C38" s="201"/>
      <c r="D38" s="210"/>
      <c r="E38" s="200"/>
    </row>
    <row r="39" spans="1:5" ht="21.95" customHeight="1">
      <c r="A39" s="200"/>
      <c r="B39" s="200"/>
      <c r="C39" s="201"/>
      <c r="D39" s="210"/>
      <c r="E39" s="200"/>
    </row>
    <row r="40" spans="1:5" ht="21.95" customHeight="1">
      <c r="A40" s="200"/>
      <c r="B40" s="200"/>
      <c r="C40" s="201"/>
      <c r="D40" s="210"/>
      <c r="E40" s="200"/>
    </row>
    <row r="41" spans="1:5" ht="21.95" customHeight="1">
      <c r="A41" s="200"/>
      <c r="B41" s="200"/>
      <c r="C41" s="201"/>
      <c r="D41" s="210"/>
      <c r="E41" s="200"/>
    </row>
    <row r="42" spans="1:5" ht="21.95" customHeight="1">
      <c r="A42" s="200"/>
      <c r="B42" s="200"/>
      <c r="C42" s="201"/>
      <c r="D42" s="210"/>
      <c r="E42" s="200"/>
    </row>
    <row r="43" spans="1:5" ht="21.95" customHeight="1">
      <c r="A43" s="200"/>
      <c r="B43" s="200"/>
      <c r="C43" s="201"/>
      <c r="D43" s="210"/>
      <c r="E43" s="200"/>
    </row>
    <row r="44" spans="1:5" ht="21.95" customHeight="1">
      <c r="A44" s="200"/>
      <c r="B44" s="200"/>
      <c r="C44" s="201"/>
      <c r="D44" s="210"/>
      <c r="E44" s="200"/>
    </row>
    <row r="45" spans="1:5" ht="21.95" customHeight="1">
      <c r="A45" s="200"/>
      <c r="B45" s="200"/>
      <c r="C45" s="201"/>
      <c r="D45" s="210"/>
      <c r="E45" s="200"/>
    </row>
    <row r="46" spans="1:5" ht="21.95" customHeight="1">
      <c r="A46" s="200"/>
      <c r="B46" s="200"/>
      <c r="C46" s="201"/>
      <c r="D46" s="210"/>
      <c r="E46" s="200"/>
    </row>
    <row r="47" spans="1:5" ht="21.95" customHeight="1">
      <c r="A47" s="200"/>
      <c r="B47" s="200"/>
      <c r="C47" s="201"/>
      <c r="D47" s="210"/>
      <c r="E47" s="200"/>
    </row>
    <row r="48" spans="1:5" ht="21.95" customHeight="1">
      <c r="A48" s="200"/>
      <c r="B48" s="200"/>
      <c r="C48" s="201"/>
      <c r="D48" s="210"/>
      <c r="E48" s="200"/>
    </row>
    <row r="49" spans="1:5" ht="21.95" customHeight="1">
      <c r="A49" s="200"/>
      <c r="B49" s="200"/>
      <c r="C49" s="201"/>
      <c r="D49" s="210"/>
      <c r="E49" s="200"/>
    </row>
    <row r="50" spans="1:5" ht="21.95" customHeight="1">
      <c r="A50" s="200"/>
      <c r="B50" s="200"/>
      <c r="C50" s="201"/>
      <c r="D50" s="210"/>
      <c r="E50" s="200"/>
    </row>
    <row r="51" spans="1:5" ht="21.95" customHeight="1">
      <c r="A51" s="200"/>
      <c r="B51" s="200"/>
      <c r="C51" s="201"/>
      <c r="D51" s="210"/>
      <c r="E51" s="200"/>
    </row>
    <row r="52" spans="1:5" ht="21.95" customHeight="1">
      <c r="A52" s="200"/>
      <c r="B52" s="200"/>
      <c r="C52" s="201"/>
      <c r="D52" s="210"/>
      <c r="E52" s="200"/>
    </row>
    <row r="53" spans="1:5" ht="21.95" customHeight="1">
      <c r="A53" s="200"/>
      <c r="B53" s="200"/>
      <c r="C53" s="201"/>
      <c r="D53" s="210"/>
      <c r="E53" s="200"/>
    </row>
    <row r="54" spans="1:5" ht="21.95" customHeight="1">
      <c r="A54" s="200"/>
      <c r="B54" s="200"/>
      <c r="C54" s="201"/>
      <c r="D54" s="210"/>
      <c r="E54" s="200"/>
    </row>
    <row r="55" spans="1:5" ht="21.95" customHeight="1">
      <c r="A55" s="200"/>
      <c r="B55" s="200"/>
      <c r="C55" s="201"/>
      <c r="D55" s="210"/>
      <c r="E55" s="200"/>
    </row>
    <row r="56" spans="1:5" ht="21.95" customHeight="1">
      <c r="A56" s="200"/>
      <c r="B56" s="200"/>
      <c r="C56" s="201"/>
      <c r="D56" s="210"/>
      <c r="E56" s="200"/>
    </row>
    <row r="57" spans="1:5" ht="21.95" customHeight="1">
      <c r="A57" s="200"/>
      <c r="B57" s="200"/>
      <c r="C57" s="201"/>
      <c r="D57" s="210"/>
      <c r="E57" s="200"/>
    </row>
    <row r="58" spans="1:5" ht="21.95" customHeight="1">
      <c r="A58" s="200"/>
      <c r="B58" s="200"/>
      <c r="C58" s="201"/>
      <c r="D58" s="210"/>
      <c r="E58" s="200"/>
    </row>
    <row r="59" spans="1:5" ht="21.95" customHeight="1">
      <c r="A59" s="200"/>
      <c r="B59" s="200"/>
      <c r="C59" s="201"/>
      <c r="D59" s="210"/>
      <c r="E59" s="200"/>
    </row>
    <row r="60" spans="1:5" ht="21.95" customHeight="1">
      <c r="A60" s="200"/>
      <c r="B60" s="200"/>
      <c r="C60" s="201"/>
      <c r="D60" s="210"/>
      <c r="E60" s="200"/>
    </row>
    <row r="61" spans="1:5" ht="21.95" customHeight="1">
      <c r="A61" s="200"/>
      <c r="B61" s="200"/>
      <c r="C61" s="201"/>
      <c r="D61" s="210"/>
      <c r="E61" s="200"/>
    </row>
    <row r="62" spans="1:5" ht="21.95" customHeight="1">
      <c r="A62" s="200"/>
      <c r="B62" s="200"/>
      <c r="C62" s="201"/>
      <c r="D62" s="210"/>
      <c r="E62" s="200"/>
    </row>
    <row r="63" spans="1:5" ht="21.95" customHeight="1">
      <c r="A63" s="200"/>
      <c r="B63" s="200"/>
      <c r="C63" s="201"/>
      <c r="D63" s="210"/>
      <c r="E63" s="200"/>
    </row>
    <row r="64" spans="1:5" ht="21.95" customHeight="1">
      <c r="A64" s="200"/>
      <c r="B64" s="200"/>
      <c r="C64" s="201"/>
      <c r="D64" s="210"/>
      <c r="E64" s="200"/>
    </row>
    <row r="65" spans="1:5" ht="21.95" customHeight="1">
      <c r="A65" s="200"/>
      <c r="B65" s="200"/>
      <c r="C65" s="201"/>
      <c r="D65" s="210"/>
      <c r="E65" s="200"/>
    </row>
    <row r="66" spans="1:5" ht="21.95" customHeight="1">
      <c r="A66" s="200"/>
      <c r="B66" s="200"/>
      <c r="C66" s="201"/>
      <c r="D66" s="210"/>
      <c r="E66" s="200"/>
    </row>
    <row r="67" spans="1:5" ht="21.95" customHeight="1">
      <c r="A67" s="200"/>
      <c r="B67" s="200"/>
      <c r="C67" s="201"/>
      <c r="D67" s="210"/>
      <c r="E67" s="200"/>
    </row>
    <row r="68" spans="1:5" ht="21.95" customHeight="1">
      <c r="A68" s="200"/>
      <c r="B68" s="200"/>
      <c r="C68" s="201"/>
      <c r="D68" s="210"/>
      <c r="E68" s="200"/>
    </row>
    <row r="69" spans="1:5" ht="21.95" customHeight="1">
      <c r="A69" s="200"/>
      <c r="B69" s="200"/>
      <c r="C69" s="201"/>
      <c r="D69" s="210"/>
      <c r="E69" s="200"/>
    </row>
    <row r="70" spans="1:5" ht="21.95" customHeight="1">
      <c r="A70" s="200"/>
      <c r="B70" s="200"/>
      <c r="C70" s="201"/>
      <c r="D70" s="210"/>
      <c r="E70" s="200"/>
    </row>
    <row r="71" spans="1:5" ht="21.95" customHeight="1">
      <c r="A71" s="200"/>
      <c r="B71" s="200"/>
      <c r="C71" s="201"/>
      <c r="D71" s="210"/>
      <c r="E71" s="200"/>
    </row>
    <row r="72" spans="1:5" ht="21.95" customHeight="1">
      <c r="A72" s="200"/>
      <c r="B72" s="200"/>
      <c r="C72" s="201"/>
      <c r="D72" s="210"/>
      <c r="E72" s="200"/>
    </row>
    <row r="73" spans="1:5" ht="21.95" customHeight="1">
      <c r="A73" s="200"/>
      <c r="B73" s="200"/>
      <c r="C73" s="201"/>
      <c r="D73" s="210"/>
      <c r="E73" s="200"/>
    </row>
    <row r="74" spans="1:5" ht="21.95" customHeight="1">
      <c r="A74" s="200"/>
      <c r="B74" s="200"/>
      <c r="C74" s="201"/>
      <c r="D74" s="210"/>
      <c r="E74" s="200"/>
    </row>
    <row r="75" spans="1:5" ht="21.95" customHeight="1">
      <c r="A75" s="200"/>
      <c r="B75" s="200"/>
      <c r="C75" s="201"/>
      <c r="D75" s="210"/>
      <c r="E75" s="200"/>
    </row>
    <row r="76" spans="1:5" ht="21.95" customHeight="1">
      <c r="A76" s="200"/>
      <c r="B76" s="200"/>
      <c r="C76" s="201"/>
      <c r="D76" s="210"/>
      <c r="E76" s="200"/>
    </row>
    <row r="77" spans="1:5" ht="21.95" customHeight="1">
      <c r="A77" s="200"/>
      <c r="B77" s="200"/>
      <c r="C77" s="201"/>
      <c r="D77" s="210"/>
      <c r="E77" s="200"/>
    </row>
    <row r="78" spans="1:5" ht="21.95" customHeight="1">
      <c r="A78" s="200"/>
      <c r="B78" s="200"/>
      <c r="C78" s="201"/>
      <c r="D78" s="210"/>
      <c r="E78" s="200"/>
    </row>
    <row r="79" spans="1:5" ht="21.95" customHeight="1">
      <c r="A79" s="200"/>
      <c r="B79" s="200"/>
      <c r="C79" s="201"/>
      <c r="D79" s="210"/>
      <c r="E79" s="200"/>
    </row>
    <row r="80" spans="1:5" ht="21.95" customHeight="1">
      <c r="A80" s="200"/>
      <c r="B80" s="200"/>
      <c r="C80" s="201"/>
      <c r="D80" s="210"/>
      <c r="E80" s="200"/>
    </row>
    <row r="81" spans="1:5" ht="21.95" customHeight="1">
      <c r="A81" s="200"/>
      <c r="B81" s="200"/>
      <c r="C81" s="201"/>
      <c r="D81" s="210"/>
      <c r="E81" s="200"/>
    </row>
    <row r="82" spans="1:5" ht="21.95" customHeight="1">
      <c r="A82" s="200"/>
      <c r="B82" s="200"/>
      <c r="C82" s="201"/>
      <c r="D82" s="210"/>
      <c r="E82" s="200"/>
    </row>
    <row r="83" spans="1:5" ht="21.95" customHeight="1">
      <c r="A83" s="200"/>
      <c r="B83" s="200"/>
      <c r="C83" s="201"/>
      <c r="D83" s="210"/>
      <c r="E83" s="200"/>
    </row>
    <row r="84" spans="1:5" ht="21.95" customHeight="1">
      <c r="A84" s="200"/>
      <c r="B84" s="200"/>
      <c r="C84" s="201"/>
      <c r="D84" s="210"/>
      <c r="E84" s="200"/>
    </row>
    <row r="85" spans="1:5" ht="21.95" customHeight="1">
      <c r="A85" s="200"/>
      <c r="B85" s="200"/>
      <c r="C85" s="201"/>
      <c r="D85" s="210"/>
      <c r="E85" s="200"/>
    </row>
    <row r="86" spans="1:5" ht="21.95" customHeight="1">
      <c r="A86" s="200"/>
      <c r="B86" s="200"/>
      <c r="C86" s="201"/>
      <c r="D86" s="210"/>
      <c r="E86" s="200"/>
    </row>
    <row r="87" spans="1:5" ht="21.95" customHeight="1">
      <c r="A87" s="200"/>
      <c r="B87" s="200"/>
      <c r="C87" s="201"/>
      <c r="D87" s="210"/>
      <c r="E87" s="200"/>
    </row>
    <row r="88" spans="1:5" ht="21.95" customHeight="1">
      <c r="A88" s="200"/>
      <c r="B88" s="200"/>
      <c r="C88" s="201"/>
      <c r="D88" s="210"/>
      <c r="E88" s="200"/>
    </row>
    <row r="89" spans="1:5" ht="21.95" customHeight="1">
      <c r="A89" s="200"/>
      <c r="B89" s="200"/>
      <c r="C89" s="201"/>
      <c r="D89" s="210"/>
      <c r="E89" s="200"/>
    </row>
    <row r="90" spans="1:5" ht="21.95" customHeight="1">
      <c r="A90" s="200"/>
      <c r="B90" s="200"/>
      <c r="C90" s="201"/>
      <c r="D90" s="210"/>
      <c r="E90" s="200"/>
    </row>
    <row r="91" spans="1:5" ht="21.95" customHeight="1">
      <c r="A91" s="200"/>
      <c r="B91" s="200"/>
      <c r="C91" s="201"/>
      <c r="D91" s="210"/>
      <c r="E91" s="200"/>
    </row>
    <row r="92" spans="1:5" ht="21.95" customHeight="1">
      <c r="A92" s="200"/>
      <c r="B92" s="200"/>
      <c r="C92" s="201"/>
      <c r="D92" s="210"/>
      <c r="E92" s="200"/>
    </row>
    <row r="93" spans="1:5" ht="21.95" customHeight="1">
      <c r="A93" s="200"/>
      <c r="B93" s="200"/>
      <c r="C93" s="201"/>
      <c r="D93" s="210"/>
      <c r="E93" s="200"/>
    </row>
    <row r="94" spans="1:5" ht="21.95" customHeight="1">
      <c r="A94" s="200"/>
      <c r="B94" s="200"/>
      <c r="C94" s="201"/>
      <c r="D94" s="210"/>
      <c r="E94" s="200"/>
    </row>
    <row r="95" spans="1:5" ht="21.95" customHeight="1">
      <c r="A95" s="200"/>
      <c r="B95" s="200"/>
      <c r="C95" s="201"/>
      <c r="D95" s="210"/>
      <c r="E95" s="200"/>
    </row>
    <row r="96" spans="1:5" ht="21.95" customHeight="1">
      <c r="A96" s="200"/>
      <c r="B96" s="200"/>
      <c r="C96" s="201"/>
      <c r="D96" s="210"/>
      <c r="E96" s="200"/>
    </row>
    <row r="97" spans="1:5" ht="21.95" customHeight="1">
      <c r="A97" s="200"/>
      <c r="B97" s="200"/>
      <c r="C97" s="201"/>
      <c r="D97" s="210"/>
      <c r="E97" s="200"/>
    </row>
    <row r="98" spans="1:5" ht="21.95" customHeight="1">
      <c r="A98" s="200"/>
      <c r="B98" s="200"/>
      <c r="C98" s="201"/>
      <c r="D98" s="210"/>
      <c r="E98" s="200"/>
    </row>
    <row r="99" spans="1:5" ht="21.95" customHeight="1">
      <c r="A99" s="200"/>
      <c r="B99" s="200"/>
      <c r="C99" s="201"/>
      <c r="D99" s="210"/>
      <c r="E99" s="200"/>
    </row>
    <row r="100" spans="1:5" ht="21.95" customHeight="1">
      <c r="A100" s="200"/>
      <c r="B100" s="200"/>
      <c r="C100" s="201"/>
      <c r="D100" s="210"/>
      <c r="E100" s="200"/>
    </row>
    <row r="101" spans="1:5" ht="21.95" customHeight="1">
      <c r="A101" s="200"/>
      <c r="B101" s="200"/>
      <c r="C101" s="201"/>
      <c r="D101" s="210"/>
      <c r="E101" s="200"/>
    </row>
    <row r="102" spans="1:5" ht="21.95" customHeight="1">
      <c r="A102" s="200"/>
      <c r="B102" s="200"/>
      <c r="C102" s="201"/>
      <c r="D102" s="210"/>
      <c r="E102" s="200"/>
    </row>
  </sheetData>
  <phoneticPr fontId="2"/>
  <dataValidations count="1">
    <dataValidation type="list" allowBlank="1" sqref="E4:E102" xr:uid="{890E9BA5-417D-4F51-BEAB-A4C7300AEBD9}">
      <formula1>"　,班長,職長"</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xr:uid="{377B62D0-421D-4CF5-8905-32ECD502ED6E}">
          <x14:formula1>
            <xm:f>企業情報入力!$A$3:$A$31</xm:f>
          </x14:formula1>
          <xm:sqref>B4:B102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38B9F-1C00-4D08-AF44-CC1FBB5193DD}">
  <sheetPr codeName="Sheet10">
    <pageSetUpPr fitToPage="1"/>
  </sheetPr>
  <dimension ref="B1:AS34"/>
  <sheetViews>
    <sheetView showGridLines="0" view="pageBreakPreview" zoomScale="80" zoomScaleNormal="100" zoomScaleSheetLayoutView="80" workbookViewId="0">
      <selection activeCell="AM2" sqref="AM2:AN2"/>
    </sheetView>
  </sheetViews>
  <sheetFormatPr defaultRowHeight="13.5"/>
  <cols>
    <col min="1" max="1" width="5.125" style="162" customWidth="1"/>
    <col min="2" max="2" width="1.875" style="162" customWidth="1"/>
    <col min="3" max="3" width="2.75" style="162" customWidth="1"/>
    <col min="4" max="11" width="3.125" style="162" customWidth="1"/>
    <col min="12" max="13" width="1.875" style="162" customWidth="1"/>
    <col min="14" max="40" width="3.125" style="162" customWidth="1"/>
    <col min="41" max="41" width="3.625" style="162" customWidth="1"/>
    <col min="42" max="42" width="3.125" style="162" customWidth="1"/>
    <col min="43" max="44" width="3.625" style="162" customWidth="1"/>
    <col min="45" max="45" width="4.375" style="162" customWidth="1"/>
    <col min="46" max="16384" width="9" style="162"/>
  </cols>
  <sheetData>
    <row r="1" spans="2:45">
      <c r="B1" s="162" t="s">
        <v>168</v>
      </c>
      <c r="AL1" s="264"/>
      <c r="AM1" s="264"/>
    </row>
    <row r="2" spans="2:45">
      <c r="AL2" s="163"/>
      <c r="AM2" s="265"/>
      <c r="AN2" s="265"/>
      <c r="AO2" s="163" t="s">
        <v>169</v>
      </c>
      <c r="AP2" s="172"/>
      <c r="AQ2" s="163" t="s">
        <v>170</v>
      </c>
      <c r="AR2" s="172"/>
      <c r="AS2" s="163" t="s">
        <v>171</v>
      </c>
    </row>
    <row r="5" spans="2:45">
      <c r="B5" s="162" t="s">
        <v>172</v>
      </c>
    </row>
    <row r="6" spans="2:45" ht="24.95" customHeight="1">
      <c r="B6" s="266" t="str">
        <f>工事概要入力!$C$8</f>
        <v>株式会社波多野組</v>
      </c>
      <c r="C6" s="267"/>
      <c r="D6" s="267"/>
      <c r="E6" s="267"/>
      <c r="F6" s="267"/>
      <c r="G6" s="267"/>
      <c r="H6" s="267"/>
      <c r="I6" s="267"/>
      <c r="J6" s="267"/>
      <c r="K6" s="267"/>
      <c r="L6" s="267"/>
      <c r="M6" s="267"/>
      <c r="N6" s="267"/>
      <c r="O6" s="267"/>
      <c r="P6" s="267"/>
      <c r="Q6" s="267"/>
      <c r="R6" s="164" t="s">
        <v>173</v>
      </c>
    </row>
    <row r="7" spans="2:45" ht="5.0999999999999996" customHeight="1">
      <c r="B7" s="164"/>
      <c r="R7" s="164"/>
      <c r="AC7" s="268"/>
      <c r="AD7" s="268"/>
      <c r="AE7" s="268"/>
      <c r="AF7" s="268"/>
      <c r="AG7" s="268"/>
      <c r="AH7" s="268"/>
      <c r="AI7" s="268"/>
      <c r="AJ7" s="268"/>
      <c r="AK7" s="268"/>
      <c r="AL7" s="268"/>
      <c r="AM7" s="268"/>
      <c r="AN7" s="268"/>
    </row>
    <row r="8" spans="2:45" ht="17.25">
      <c r="B8" s="164"/>
      <c r="R8" s="164"/>
      <c r="Y8" s="165" t="s">
        <v>174</v>
      </c>
      <c r="Z8" s="166"/>
      <c r="AA8" s="166"/>
      <c r="AB8" s="166"/>
      <c r="AC8" s="269"/>
      <c r="AD8" s="269"/>
      <c r="AE8" s="269"/>
      <c r="AF8" s="269"/>
      <c r="AG8" s="269"/>
      <c r="AH8" s="269"/>
      <c r="AI8" s="269"/>
      <c r="AJ8" s="269"/>
      <c r="AK8" s="269"/>
      <c r="AL8" s="269"/>
      <c r="AM8" s="269"/>
      <c r="AN8" s="269"/>
    </row>
    <row r="9" spans="2:45" ht="20.100000000000001" customHeight="1"/>
    <row r="10" spans="2:45" ht="20.100000000000001" customHeight="1"/>
    <row r="11" spans="2:45" ht="25.5">
      <c r="B11" s="270" t="s">
        <v>175</v>
      </c>
      <c r="C11" s="270"/>
      <c r="D11" s="270"/>
      <c r="E11" s="270"/>
      <c r="F11" s="270"/>
      <c r="G11" s="270"/>
      <c r="H11" s="270"/>
      <c r="I11" s="270"/>
      <c r="J11" s="270"/>
      <c r="K11" s="270"/>
      <c r="L11" s="270"/>
      <c r="M11" s="270"/>
      <c r="N11" s="270"/>
      <c r="O11" s="270"/>
      <c r="P11" s="270"/>
      <c r="Q11" s="270"/>
      <c r="R11" s="270"/>
      <c r="S11" s="270"/>
      <c r="T11" s="270"/>
      <c r="U11" s="270"/>
      <c r="V11" s="270"/>
      <c r="W11" s="270"/>
      <c r="X11" s="270"/>
      <c r="Y11" s="270"/>
      <c r="Z11" s="270"/>
      <c r="AA11" s="270"/>
      <c r="AB11" s="270"/>
      <c r="AC11" s="270"/>
      <c r="AD11" s="270"/>
      <c r="AE11" s="270"/>
      <c r="AF11" s="270"/>
      <c r="AG11" s="270"/>
      <c r="AH11" s="270"/>
      <c r="AI11" s="270"/>
      <c r="AJ11" s="270"/>
      <c r="AK11" s="270"/>
      <c r="AL11" s="270"/>
      <c r="AM11" s="270"/>
      <c r="AN11" s="270"/>
      <c r="AO11" s="270"/>
      <c r="AP11" s="270"/>
      <c r="AQ11" s="270"/>
      <c r="AR11" s="270"/>
    </row>
    <row r="12" spans="2:45" ht="35.25" customHeight="1">
      <c r="B12" s="167"/>
      <c r="C12" s="167"/>
      <c r="D12" s="167"/>
      <c r="E12" s="167"/>
      <c r="F12" s="167"/>
      <c r="G12" s="167"/>
      <c r="H12" s="167"/>
      <c r="I12" s="167"/>
      <c r="J12" s="167"/>
      <c r="K12" s="167"/>
      <c r="L12" s="167"/>
      <c r="M12" s="167"/>
      <c r="N12" s="167"/>
      <c r="O12" s="167"/>
      <c r="P12" s="167"/>
      <c r="Q12" s="167"/>
      <c r="R12" s="167"/>
      <c r="S12" s="167"/>
      <c r="T12" s="167"/>
      <c r="U12" s="167"/>
      <c r="V12" s="167"/>
      <c r="W12" s="167"/>
      <c r="X12" s="167"/>
      <c r="Y12" s="167"/>
      <c r="Z12" s="167"/>
      <c r="AA12" s="167"/>
      <c r="AB12" s="167"/>
      <c r="AC12" s="167"/>
      <c r="AD12" s="167"/>
      <c r="AE12" s="167"/>
      <c r="AF12" s="167"/>
      <c r="AG12" s="167"/>
      <c r="AH12" s="167"/>
      <c r="AI12" s="167"/>
      <c r="AJ12" s="167"/>
      <c r="AK12" s="167"/>
      <c r="AL12" s="167"/>
      <c r="AM12" s="167"/>
      <c r="AN12" s="167"/>
      <c r="AO12" s="167"/>
      <c r="AP12" s="167"/>
      <c r="AQ12" s="167"/>
      <c r="AR12" s="167"/>
    </row>
    <row r="13" spans="2:45" ht="5.0999999999999996" customHeight="1">
      <c r="B13" s="167"/>
      <c r="C13" s="167"/>
      <c r="D13" s="167"/>
      <c r="E13" s="167"/>
      <c r="F13" s="167"/>
      <c r="G13" s="167"/>
      <c r="H13" s="167"/>
      <c r="I13" s="167"/>
      <c r="J13" s="173"/>
      <c r="K13" s="173"/>
      <c r="L13" s="173"/>
      <c r="M13" s="173"/>
      <c r="N13" s="173"/>
      <c r="O13" s="173"/>
      <c r="P13" s="173"/>
      <c r="Q13" s="173"/>
      <c r="R13" s="173"/>
      <c r="S13" s="173"/>
      <c r="T13" s="173"/>
      <c r="U13" s="173"/>
      <c r="V13" s="173"/>
      <c r="W13" s="173"/>
      <c r="X13" s="173"/>
      <c r="Y13" s="173"/>
      <c r="Z13" s="173"/>
      <c r="AA13" s="173"/>
      <c r="AB13" s="173"/>
      <c r="AC13" s="173"/>
      <c r="AD13" s="173"/>
      <c r="AE13" s="173"/>
      <c r="AF13" s="173"/>
      <c r="AG13" s="173"/>
      <c r="AH13" s="173"/>
      <c r="AI13" s="167"/>
      <c r="AJ13" s="167"/>
      <c r="AK13" s="167"/>
      <c r="AL13" s="167"/>
      <c r="AM13" s="167"/>
      <c r="AN13" s="167"/>
      <c r="AO13" s="167"/>
      <c r="AP13" s="167"/>
      <c r="AQ13" s="167"/>
      <c r="AR13" s="167"/>
    </row>
    <row r="14" spans="2:45" ht="15" customHeight="1">
      <c r="B14" s="168" t="s">
        <v>176</v>
      </c>
      <c r="C14" s="168"/>
      <c r="D14" s="168"/>
      <c r="E14" s="168"/>
      <c r="F14" s="168"/>
      <c r="G14" s="168"/>
      <c r="H14" s="168"/>
      <c r="I14" s="169"/>
      <c r="J14" s="261">
        <f>工事概要入力!$I$6</f>
        <v>2499001</v>
      </c>
      <c r="K14" s="261"/>
      <c r="L14" s="261"/>
      <c r="M14" s="261"/>
      <c r="N14" s="261"/>
      <c r="O14" s="262" t="str">
        <f>工事概要入力!$C$6</f>
        <v>道路改良工事・道路橋りょう改築工事合併工事（●●・Ｒ▲-▲）（週休２日）</v>
      </c>
      <c r="P14" s="263"/>
      <c r="Q14" s="263"/>
      <c r="R14" s="263"/>
      <c r="S14" s="263"/>
      <c r="T14" s="263"/>
      <c r="U14" s="263"/>
      <c r="V14" s="263"/>
      <c r="W14" s="263"/>
      <c r="X14" s="263"/>
      <c r="Y14" s="263"/>
      <c r="Z14" s="263"/>
      <c r="AA14" s="263"/>
      <c r="AB14" s="263"/>
      <c r="AC14" s="263"/>
      <c r="AD14" s="263"/>
      <c r="AE14" s="263"/>
      <c r="AF14" s="263"/>
      <c r="AG14" s="263"/>
      <c r="AH14" s="263"/>
      <c r="AI14" s="168" t="s">
        <v>177</v>
      </c>
    </row>
    <row r="15" spans="2:45" ht="27.95" customHeight="1">
      <c r="B15" s="162" t="s">
        <v>178</v>
      </c>
    </row>
    <row r="16" spans="2:45" ht="12.95" customHeight="1">
      <c r="B16" s="171" t="s">
        <v>202</v>
      </c>
      <c r="C16" s="162" t="s">
        <v>179</v>
      </c>
    </row>
    <row r="17" spans="2:42" ht="6.95" customHeight="1">
      <c r="S17" s="255"/>
      <c r="T17" s="255"/>
      <c r="U17" s="255"/>
      <c r="V17" s="255"/>
      <c r="W17" s="255"/>
    </row>
    <row r="18" spans="2:42" ht="12.95" customHeight="1">
      <c r="B18" s="171"/>
      <c r="C18" s="162" t="s">
        <v>180</v>
      </c>
      <c r="M18" s="166"/>
      <c r="N18" s="166"/>
      <c r="O18" s="166"/>
      <c r="P18" s="166"/>
      <c r="Q18" s="166"/>
      <c r="R18" s="166"/>
      <c r="S18" s="256"/>
      <c r="T18" s="256"/>
      <c r="U18" s="256"/>
      <c r="V18" s="256"/>
      <c r="W18" s="256"/>
      <c r="X18" s="170" t="s">
        <v>181</v>
      </c>
      <c r="Y18" s="162" t="s">
        <v>182</v>
      </c>
    </row>
    <row r="19" spans="2:42" ht="20.100000000000001" customHeight="1"/>
    <row r="20" spans="2:42" ht="20.100000000000001" customHeight="1">
      <c r="B20" s="162" t="s">
        <v>183</v>
      </c>
    </row>
    <row r="21" spans="2:42" ht="20.100000000000001" customHeight="1">
      <c r="C21" s="162" t="s">
        <v>184</v>
      </c>
    </row>
    <row r="23" spans="2:42">
      <c r="AL23" s="257" t="s">
        <v>185</v>
      </c>
      <c r="AM23" s="257"/>
      <c r="AN23" s="257"/>
    </row>
    <row r="24" spans="2:42" ht="24.95" customHeight="1">
      <c r="E24" s="254" t="s">
        <v>186</v>
      </c>
      <c r="F24" s="254"/>
      <c r="G24" s="254"/>
      <c r="H24" s="254"/>
      <c r="I24" s="254"/>
      <c r="J24" s="254"/>
      <c r="K24" s="254"/>
      <c r="L24" s="258" t="s">
        <v>187</v>
      </c>
      <c r="M24" s="259"/>
      <c r="N24" s="259"/>
      <c r="O24" s="259"/>
      <c r="P24" s="259"/>
      <c r="Q24" s="259"/>
      <c r="R24" s="259"/>
      <c r="S24" s="260"/>
      <c r="T24" s="254" t="s">
        <v>188</v>
      </c>
      <c r="U24" s="254"/>
      <c r="V24" s="254"/>
      <c r="W24" s="254"/>
      <c r="X24" s="254"/>
      <c r="Y24" s="254"/>
      <c r="Z24" s="254"/>
      <c r="AA24" s="254" t="s">
        <v>189</v>
      </c>
      <c r="AB24" s="254"/>
      <c r="AC24" s="254"/>
      <c r="AD24" s="254"/>
      <c r="AE24" s="254"/>
      <c r="AF24" s="254"/>
      <c r="AG24" s="254"/>
      <c r="AH24" s="254" t="s">
        <v>190</v>
      </c>
      <c r="AI24" s="254"/>
      <c r="AJ24" s="254"/>
      <c r="AK24" s="254"/>
      <c r="AL24" s="254"/>
      <c r="AM24" s="254"/>
      <c r="AN24" s="254"/>
    </row>
    <row r="25" spans="2:42" ht="24.95" customHeight="1">
      <c r="E25" s="247" t="str">
        <f>IF(AC7="","",VLOOKUP(AC7,企業情報入力!$A$2:$E$31,2,0))</f>
        <v/>
      </c>
      <c r="F25" s="248"/>
      <c r="G25" s="248"/>
      <c r="H25" s="248"/>
      <c r="I25" s="248"/>
      <c r="J25" s="248"/>
      <c r="K25" s="249"/>
      <c r="L25" s="247" t="str">
        <f>IF(AC7="","",VLOOKUP(AC7,企業情報入力!$A$2:$E$31,1,0))</f>
        <v/>
      </c>
      <c r="M25" s="248"/>
      <c r="N25" s="248"/>
      <c r="O25" s="248"/>
      <c r="P25" s="248"/>
      <c r="Q25" s="248"/>
      <c r="R25" s="248"/>
      <c r="S25" s="249"/>
      <c r="T25" s="250"/>
      <c r="U25" s="251"/>
      <c r="V25" s="251"/>
      <c r="W25" s="251"/>
      <c r="X25" s="251"/>
      <c r="Y25" s="251"/>
      <c r="Z25" s="252"/>
      <c r="AA25" s="250"/>
      <c r="AB25" s="251"/>
      <c r="AC25" s="251"/>
      <c r="AD25" s="251"/>
      <c r="AE25" s="251"/>
      <c r="AF25" s="251"/>
      <c r="AG25" s="252"/>
      <c r="AH25" s="247" t="str">
        <f>IF(T25="","",T25-AA25)</f>
        <v/>
      </c>
      <c r="AI25" s="248"/>
      <c r="AJ25" s="248"/>
      <c r="AK25" s="248"/>
      <c r="AL25" s="248"/>
      <c r="AM25" s="248"/>
      <c r="AN25" s="249"/>
    </row>
    <row r="26" spans="2:42" ht="24.95" customHeight="1">
      <c r="M26" s="162" t="s">
        <v>191</v>
      </c>
    </row>
    <row r="27" spans="2:42" ht="20.100000000000001" customHeight="1">
      <c r="O27" s="253" t="s">
        <v>192</v>
      </c>
      <c r="P27" s="254"/>
      <c r="Q27" s="254"/>
      <c r="R27" s="254"/>
      <c r="S27" s="254"/>
      <c r="T27" s="254"/>
      <c r="U27" s="254"/>
      <c r="V27" s="253" t="s">
        <v>193</v>
      </c>
      <c r="W27" s="254"/>
      <c r="X27" s="254"/>
      <c r="Y27" s="254"/>
      <c r="Z27" s="254"/>
      <c r="AA27" s="254"/>
      <c r="AB27" s="254"/>
      <c r="AC27" s="253" t="s">
        <v>194</v>
      </c>
      <c r="AD27" s="254"/>
      <c r="AE27" s="254"/>
      <c r="AF27" s="254"/>
      <c r="AG27" s="254"/>
      <c r="AH27" s="254"/>
      <c r="AI27" s="254"/>
      <c r="AJ27" s="253" t="s">
        <v>195</v>
      </c>
      <c r="AK27" s="254"/>
      <c r="AL27" s="254"/>
      <c r="AM27" s="254"/>
      <c r="AN27" s="254"/>
      <c r="AO27" s="254"/>
      <c r="AP27" s="254"/>
    </row>
    <row r="28" spans="2:42" ht="20.100000000000001" customHeight="1">
      <c r="O28" s="254"/>
      <c r="P28" s="254"/>
      <c r="Q28" s="254"/>
      <c r="R28" s="254"/>
      <c r="S28" s="254"/>
      <c r="T28" s="254"/>
      <c r="U28" s="254"/>
      <c r="V28" s="254"/>
      <c r="W28" s="254"/>
      <c r="X28" s="254"/>
      <c r="Y28" s="254"/>
      <c r="Z28" s="254"/>
      <c r="AA28" s="254"/>
      <c r="AB28" s="254"/>
      <c r="AC28" s="254"/>
      <c r="AD28" s="254"/>
      <c r="AE28" s="254"/>
      <c r="AF28" s="254"/>
      <c r="AG28" s="254"/>
      <c r="AH28" s="254"/>
      <c r="AI28" s="254"/>
      <c r="AJ28" s="254"/>
      <c r="AK28" s="254"/>
      <c r="AL28" s="254"/>
      <c r="AM28" s="254"/>
      <c r="AN28" s="254"/>
      <c r="AO28" s="254"/>
      <c r="AP28" s="254"/>
    </row>
    <row r="29" spans="2:42" ht="24.95" customHeight="1">
      <c r="O29" s="246">
        <v>0</v>
      </c>
      <c r="P29" s="246"/>
      <c r="Q29" s="246"/>
      <c r="R29" s="246"/>
      <c r="S29" s="246"/>
      <c r="T29" s="246"/>
      <c r="U29" s="246"/>
      <c r="V29" s="246">
        <v>0</v>
      </c>
      <c r="W29" s="246"/>
      <c r="X29" s="246"/>
      <c r="Y29" s="246"/>
      <c r="Z29" s="246"/>
      <c r="AA29" s="246"/>
      <c r="AB29" s="246"/>
      <c r="AC29" s="246">
        <v>0</v>
      </c>
      <c r="AD29" s="246"/>
      <c r="AE29" s="246"/>
      <c r="AF29" s="246"/>
      <c r="AG29" s="246"/>
      <c r="AH29" s="246"/>
      <c r="AI29" s="246"/>
      <c r="AJ29" s="246">
        <v>0</v>
      </c>
      <c r="AK29" s="246"/>
      <c r="AL29" s="246"/>
      <c r="AM29" s="246"/>
      <c r="AN29" s="246"/>
      <c r="AO29" s="246"/>
      <c r="AP29" s="246"/>
    </row>
    <row r="31" spans="2:42" ht="20.100000000000001" customHeight="1">
      <c r="B31" s="162" t="s">
        <v>196</v>
      </c>
    </row>
    <row r="32" spans="2:42" ht="20.100000000000001" customHeight="1">
      <c r="B32" s="162" t="s">
        <v>197</v>
      </c>
    </row>
    <row r="33" spans="2:2" ht="20.100000000000001" customHeight="1">
      <c r="B33" s="162" t="s">
        <v>198</v>
      </c>
    </row>
    <row r="34" spans="2:2" ht="20.100000000000001" customHeight="1">
      <c r="B34" s="162" t="s">
        <v>199</v>
      </c>
    </row>
  </sheetData>
  <dataConsolidate/>
  <mergeCells count="27">
    <mergeCell ref="J14:N14"/>
    <mergeCell ref="O14:AH14"/>
    <mergeCell ref="AL1:AM1"/>
    <mergeCell ref="AM2:AN2"/>
    <mergeCell ref="B6:Q6"/>
    <mergeCell ref="AC7:AN8"/>
    <mergeCell ref="B11:AR11"/>
    <mergeCell ref="S17:W18"/>
    <mergeCell ref="AL23:AN23"/>
    <mergeCell ref="E24:K24"/>
    <mergeCell ref="L24:S24"/>
    <mergeCell ref="T24:Z24"/>
    <mergeCell ref="AA24:AG24"/>
    <mergeCell ref="AH24:AN24"/>
    <mergeCell ref="O29:U29"/>
    <mergeCell ref="V29:AB29"/>
    <mergeCell ref="AC29:AI29"/>
    <mergeCell ref="AJ29:AP29"/>
    <mergeCell ref="E25:K25"/>
    <mergeCell ref="L25:S25"/>
    <mergeCell ref="T25:Z25"/>
    <mergeCell ref="AA25:AG25"/>
    <mergeCell ref="AH25:AN25"/>
    <mergeCell ref="O27:U28"/>
    <mergeCell ref="V27:AB28"/>
    <mergeCell ref="AC27:AI28"/>
    <mergeCell ref="AJ27:AP28"/>
  </mergeCells>
  <phoneticPr fontId="2"/>
  <dataValidations count="1">
    <dataValidation type="list" allowBlank="1" showInputMessage="1" showErrorMessage="1" sqref="B16 B18" xr:uid="{448AAF26-C979-4398-A19B-52E73470F14B}">
      <formula1>"レ,　"</formula1>
    </dataValidation>
  </dataValidations>
  <pageMargins left="0.43307086614173229" right="0.43307086614173229" top="0.35433070866141736" bottom="0.35433070866141736" header="0.31496062992125984" footer="0.31496062992125984"/>
  <pageSetup paperSize="9" scale="97" orientation="landscape" blackAndWhite="1" r:id="rId1"/>
  <drawing r:id="rId2"/>
  <legacyDrawing r:id="rId3"/>
  <extLst>
    <ext xmlns:x14="http://schemas.microsoft.com/office/spreadsheetml/2009/9/main" uri="{CCE6A557-97BC-4b89-ADB6-D9C93CAAB3DF}">
      <x14:dataValidations xmlns:xm="http://schemas.microsoft.com/office/excel/2006/main" count="1">
        <x14:dataValidation type="list" allowBlank="1" xr:uid="{FE4A1706-C02B-48FE-8900-1F23AE915ECA}">
          <x14:formula1>
            <xm:f>企業情報入力!$A$3:$A$31</xm:f>
          </x14:formula1>
          <xm:sqref>AC7:AN8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V36"/>
  <sheetViews>
    <sheetView showGridLines="0" view="pageBreakPreview" zoomScale="70" zoomScaleNormal="100" zoomScaleSheetLayoutView="70" zoomScalePageLayoutView="90" workbookViewId="0">
      <selection activeCell="D8" sqref="D8:AD8"/>
    </sheetView>
  </sheetViews>
  <sheetFormatPr defaultColWidth="9" defaultRowHeight="18.75"/>
  <cols>
    <col min="1" max="1" width="3.125" style="69" customWidth="1"/>
    <col min="2" max="2" width="5.25" style="54" customWidth="1"/>
    <col min="3" max="3" width="11.375" style="54" customWidth="1"/>
    <col min="4" max="4" width="9.75" style="54" customWidth="1"/>
    <col min="5" max="5" width="12.875" style="54" customWidth="1"/>
    <col min="6" max="6" width="5.125" style="54" customWidth="1"/>
    <col min="7" max="8" width="9.125" style="54" customWidth="1"/>
    <col min="9" max="39" width="2.875" style="54" customWidth="1"/>
    <col min="40" max="40" width="6.625" style="54" customWidth="1"/>
    <col min="41" max="41" width="6.875" style="54" customWidth="1"/>
    <col min="42" max="42" width="5.625" style="54" customWidth="1"/>
    <col min="43" max="43" width="2.125" style="69" customWidth="1"/>
    <col min="44" max="44" width="9" style="69"/>
    <col min="45" max="45" width="12.5" style="69" customWidth="1"/>
    <col min="46" max="16384" width="9" style="69"/>
  </cols>
  <sheetData>
    <row r="1" spans="1:48" ht="15" customHeight="1">
      <c r="A1" s="87"/>
      <c r="B1" s="322"/>
      <c r="C1" s="322"/>
      <c r="D1" s="322"/>
      <c r="E1" s="322"/>
      <c r="F1" s="322"/>
      <c r="G1" s="322"/>
      <c r="H1" s="322"/>
      <c r="I1" s="322"/>
      <c r="J1" s="322"/>
      <c r="K1" s="322"/>
      <c r="L1" s="322"/>
      <c r="M1" s="322"/>
      <c r="N1" s="322"/>
      <c r="O1" s="322"/>
      <c r="P1" s="322"/>
      <c r="Q1" s="322"/>
      <c r="R1" s="322"/>
      <c r="S1" s="322"/>
      <c r="T1" s="322"/>
      <c r="U1" s="322"/>
      <c r="V1" s="322"/>
      <c r="W1" s="322"/>
      <c r="X1" s="322"/>
      <c r="Y1" s="322"/>
      <c r="Z1" s="322"/>
      <c r="AA1" s="322"/>
      <c r="AB1" s="322"/>
      <c r="AC1" s="322"/>
      <c r="AD1" s="322"/>
      <c r="AE1" s="322"/>
      <c r="AF1" s="322"/>
      <c r="AG1" s="322"/>
      <c r="AH1" s="322"/>
      <c r="AI1" s="322"/>
      <c r="AJ1" s="322"/>
      <c r="AK1" s="322"/>
      <c r="AL1" s="322"/>
      <c r="AM1" s="322"/>
      <c r="AN1" s="322"/>
      <c r="AO1" s="322"/>
      <c r="AP1" s="322"/>
    </row>
    <row r="2" spans="1:48">
      <c r="A2" s="87"/>
      <c r="B2" s="88" t="s">
        <v>94</v>
      </c>
      <c r="C2" s="88"/>
      <c r="D2" s="88"/>
      <c r="E2" s="88"/>
      <c r="F2" s="89"/>
      <c r="G2" s="90"/>
      <c r="H2" s="90"/>
      <c r="I2" s="90"/>
      <c r="J2" s="90"/>
      <c r="K2" s="91"/>
      <c r="L2" s="91"/>
      <c r="M2" s="91"/>
      <c r="N2" s="91"/>
      <c r="O2" s="91"/>
      <c r="P2" s="91"/>
      <c r="Q2" s="91"/>
      <c r="R2" s="91"/>
      <c r="S2" s="91"/>
      <c r="T2" s="91"/>
      <c r="U2" s="91"/>
      <c r="V2" s="91"/>
      <c r="W2" s="91"/>
      <c r="X2" s="91"/>
      <c r="Y2" s="91"/>
      <c r="Z2" s="91"/>
      <c r="AA2" s="91"/>
      <c r="AB2" s="91"/>
      <c r="AC2" s="91"/>
      <c r="AD2" s="91"/>
      <c r="AE2" s="91"/>
      <c r="AF2" s="91"/>
      <c r="AG2" s="91"/>
      <c r="AH2" s="91"/>
      <c r="AI2" s="90"/>
      <c r="AJ2" s="90"/>
      <c r="AK2" s="90"/>
      <c r="AL2" s="90"/>
      <c r="AM2" s="90"/>
      <c r="AN2" s="90"/>
      <c r="AO2" s="90"/>
      <c r="AP2" s="92"/>
    </row>
    <row r="3" spans="1:48" ht="27.95" customHeight="1">
      <c r="A3" s="87"/>
      <c r="B3" s="323" t="s">
        <v>95</v>
      </c>
      <c r="C3" s="323"/>
      <c r="D3" s="323"/>
      <c r="E3" s="323"/>
      <c r="F3" s="323"/>
      <c r="G3" s="323"/>
      <c r="H3" s="323"/>
      <c r="I3" s="323"/>
      <c r="J3" s="323"/>
      <c r="K3" s="323"/>
      <c r="L3" s="323"/>
      <c r="M3" s="323"/>
      <c r="N3" s="323"/>
      <c r="O3" s="323"/>
      <c r="P3" s="323"/>
      <c r="Q3" s="323"/>
      <c r="R3" s="323"/>
      <c r="S3" s="323"/>
      <c r="T3" s="323"/>
      <c r="U3" s="323"/>
      <c r="V3" s="323"/>
      <c r="W3" s="323"/>
      <c r="X3" s="323"/>
      <c r="Y3" s="323"/>
      <c r="Z3" s="323"/>
      <c r="AA3" s="323"/>
      <c r="AB3" s="323"/>
      <c r="AC3" s="323"/>
      <c r="AD3" s="323"/>
      <c r="AE3" s="323"/>
      <c r="AF3" s="323"/>
      <c r="AG3" s="323"/>
      <c r="AH3" s="323"/>
      <c r="AI3" s="323"/>
      <c r="AJ3" s="323"/>
      <c r="AK3" s="323"/>
      <c r="AL3" s="323"/>
      <c r="AM3" s="323"/>
      <c r="AN3" s="323"/>
      <c r="AO3" s="323"/>
      <c r="AP3" s="87"/>
    </row>
    <row r="4" spans="1:48" ht="27.95" customHeight="1">
      <c r="A4" s="87"/>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c r="AK4" s="93"/>
      <c r="AL4" s="93"/>
      <c r="AM4" s="93"/>
      <c r="AN4" s="93"/>
      <c r="AO4" s="93"/>
      <c r="AP4" s="87"/>
      <c r="AS4" s="94"/>
    </row>
    <row r="5" spans="1:48" ht="20.100000000000001" customHeight="1">
      <c r="A5" s="87"/>
      <c r="B5" s="101" t="s">
        <v>96</v>
      </c>
      <c r="C5" s="91"/>
      <c r="D5" s="91"/>
      <c r="E5" s="324" t="str">
        <f>工事概要入力!$C$24</f>
        <v>73-00074</v>
      </c>
      <c r="F5" s="325"/>
      <c r="G5" s="325"/>
      <c r="H5" s="325"/>
      <c r="I5" s="325"/>
      <c r="J5" s="325"/>
      <c r="K5" s="325"/>
      <c r="L5" s="325"/>
      <c r="M5" s="325"/>
      <c r="N5" s="325"/>
      <c r="O5" s="91"/>
      <c r="P5" s="91"/>
      <c r="Q5" s="91"/>
      <c r="R5" s="91"/>
      <c r="S5" s="91"/>
      <c r="T5" s="91"/>
      <c r="U5" s="91"/>
      <c r="V5" s="91"/>
      <c r="W5" s="95"/>
      <c r="X5" s="95"/>
      <c r="Y5" s="95"/>
      <c r="Z5" s="95"/>
      <c r="AA5" s="95"/>
      <c r="AB5" s="95"/>
      <c r="AC5" s="95"/>
      <c r="AD5" s="95"/>
      <c r="AE5" s="326" t="s">
        <v>24</v>
      </c>
      <c r="AF5" s="326"/>
      <c r="AG5" s="326"/>
      <c r="AH5" s="327"/>
      <c r="AI5" s="327"/>
      <c r="AJ5" s="327"/>
      <c r="AK5" s="327"/>
      <c r="AL5" s="327"/>
      <c r="AM5" s="327"/>
      <c r="AN5" s="327"/>
      <c r="AO5" s="327"/>
      <c r="AP5" s="87"/>
      <c r="AS5" s="94"/>
    </row>
    <row r="6" spans="1:48" ht="20.100000000000001" customHeight="1">
      <c r="A6" s="87"/>
      <c r="B6" s="318" t="str">
        <f>工事概要入力!$C$8</f>
        <v>株式会社波多野組</v>
      </c>
      <c r="C6" s="318"/>
      <c r="D6" s="318"/>
      <c r="E6" s="318"/>
      <c r="F6" s="318"/>
      <c r="G6" s="318"/>
      <c r="H6" s="318"/>
      <c r="I6" s="318"/>
      <c r="J6" s="318"/>
      <c r="K6" s="318"/>
      <c r="L6" s="318"/>
      <c r="M6" s="318"/>
      <c r="N6" s="318"/>
      <c r="O6" s="96" t="s">
        <v>97</v>
      </c>
      <c r="P6" s="97"/>
      <c r="Q6" s="98"/>
      <c r="R6" s="97"/>
      <c r="S6" s="91"/>
      <c r="T6" s="97"/>
      <c r="U6" s="97"/>
      <c r="V6" s="91"/>
      <c r="W6" s="99"/>
      <c r="X6" s="100"/>
      <c r="Y6" s="100"/>
      <c r="Z6" s="100"/>
      <c r="AA6" s="100"/>
      <c r="AB6" s="91"/>
      <c r="AC6" s="91"/>
      <c r="AD6" s="101" t="s">
        <v>54</v>
      </c>
      <c r="AE6" s="312" t="s">
        <v>25</v>
      </c>
      <c r="AF6" s="312"/>
      <c r="AG6" s="312"/>
      <c r="AH6" s="313">
        <v>45383</v>
      </c>
      <c r="AI6" s="313"/>
      <c r="AJ6" s="313"/>
      <c r="AK6" s="313"/>
      <c r="AL6" s="313"/>
      <c r="AM6" s="313"/>
      <c r="AN6" s="313"/>
      <c r="AO6" s="313"/>
      <c r="AP6" s="102"/>
      <c r="AS6" s="94"/>
    </row>
    <row r="7" spans="1:48" ht="24.95" customHeight="1">
      <c r="A7" s="87"/>
      <c r="B7" s="103"/>
      <c r="C7" s="104"/>
      <c r="D7" s="105"/>
      <c r="E7" s="105"/>
      <c r="F7" s="104"/>
      <c r="G7" s="104"/>
      <c r="H7" s="104"/>
      <c r="I7" s="104"/>
      <c r="J7" s="104"/>
      <c r="K7" s="104"/>
      <c r="L7" s="104"/>
      <c r="M7" s="104"/>
      <c r="N7" s="104"/>
      <c r="O7" s="106"/>
      <c r="P7" s="106"/>
      <c r="Q7" s="106"/>
      <c r="R7" s="91"/>
      <c r="S7" s="100"/>
      <c r="T7" s="100"/>
      <c r="U7" s="100"/>
      <c r="V7" s="100"/>
      <c r="W7" s="100"/>
      <c r="X7" s="100"/>
      <c r="Y7" s="100"/>
      <c r="Z7" s="100"/>
      <c r="AA7" s="100"/>
      <c r="AB7" s="100"/>
      <c r="AC7" s="100"/>
      <c r="AD7" s="100"/>
      <c r="AE7" s="100"/>
      <c r="AF7" s="91"/>
      <c r="AG7" s="91"/>
      <c r="AH7" s="91"/>
      <c r="AI7" s="91"/>
      <c r="AJ7" s="107"/>
      <c r="AK7" s="108"/>
      <c r="AL7" s="108"/>
      <c r="AM7" s="108"/>
      <c r="AN7" s="108"/>
      <c r="AO7" s="108"/>
      <c r="AP7" s="87"/>
      <c r="AR7" s="141" t="s">
        <v>107</v>
      </c>
      <c r="AS7" s="87"/>
      <c r="AT7" s="87"/>
      <c r="AU7" s="87"/>
      <c r="AV7" s="87"/>
    </row>
    <row r="8" spans="1:48" ht="24.95" customHeight="1">
      <c r="A8" s="87"/>
      <c r="B8" s="314" t="s">
        <v>46</v>
      </c>
      <c r="C8" s="314"/>
      <c r="D8" s="315"/>
      <c r="E8" s="315"/>
      <c r="F8" s="315"/>
      <c r="G8" s="315"/>
      <c r="H8" s="315"/>
      <c r="I8" s="315"/>
      <c r="J8" s="315"/>
      <c r="K8" s="315"/>
      <c r="L8" s="315"/>
      <c r="M8" s="315"/>
      <c r="N8" s="315"/>
      <c r="O8" s="315"/>
      <c r="P8" s="315"/>
      <c r="Q8" s="315"/>
      <c r="R8" s="315"/>
      <c r="S8" s="315"/>
      <c r="T8" s="315"/>
      <c r="U8" s="315"/>
      <c r="V8" s="315"/>
      <c r="W8" s="315"/>
      <c r="X8" s="315"/>
      <c r="Y8" s="315"/>
      <c r="Z8" s="315"/>
      <c r="AA8" s="315"/>
      <c r="AB8" s="315"/>
      <c r="AC8" s="315"/>
      <c r="AD8" s="315"/>
      <c r="AE8" s="91"/>
      <c r="AF8" s="91"/>
      <c r="AG8" s="91"/>
      <c r="AH8" s="91"/>
      <c r="AI8" s="91"/>
      <c r="AJ8" s="107"/>
      <c r="AK8" s="108"/>
      <c r="AL8" s="108"/>
      <c r="AM8" s="108"/>
      <c r="AN8" s="108"/>
      <c r="AO8" s="108"/>
      <c r="AP8" s="87"/>
      <c r="AR8" s="141" t="s">
        <v>108</v>
      </c>
      <c r="AS8" s="141"/>
      <c r="AT8" s="141"/>
      <c r="AU8" s="141"/>
      <c r="AV8" s="141"/>
    </row>
    <row r="9" spans="1:48" ht="18.95" customHeight="1">
      <c r="A9" s="87"/>
      <c r="B9" s="289" t="s">
        <v>112</v>
      </c>
      <c r="C9" s="289"/>
      <c r="D9" s="305" t="str">
        <f>IF($D$8="","",VLOOKUP($D$8,企業情報入力!$A$2:$E$31,3,0))</f>
        <v/>
      </c>
      <c r="E9" s="305"/>
      <c r="F9" s="319" t="str">
        <f>IF($D$8="","",VLOOKUP($D$8,企業情報入力!$A$2:$E$31,4,0))</f>
        <v/>
      </c>
      <c r="G9" s="319"/>
      <c r="H9" s="319"/>
      <c r="I9" s="319"/>
      <c r="J9" s="319"/>
      <c r="K9" s="319"/>
      <c r="L9" s="319"/>
      <c r="M9" s="319"/>
      <c r="N9" s="319"/>
      <c r="O9" s="319"/>
      <c r="P9" s="319"/>
      <c r="Q9" s="319"/>
      <c r="R9" s="319"/>
      <c r="S9" s="319"/>
      <c r="T9" s="319"/>
      <c r="U9" s="319"/>
      <c r="V9" s="319"/>
      <c r="W9" s="319"/>
      <c r="X9" s="319"/>
      <c r="Y9" s="319"/>
      <c r="Z9" s="319"/>
      <c r="AA9" s="319"/>
      <c r="AB9" s="319"/>
      <c r="AC9" s="319"/>
      <c r="AD9" s="319"/>
      <c r="AE9" s="91"/>
      <c r="AF9" s="91"/>
      <c r="AG9" s="91"/>
      <c r="AH9" s="316" t="s">
        <v>321</v>
      </c>
      <c r="AI9" s="320" t="s">
        <v>98</v>
      </c>
      <c r="AJ9" s="320"/>
      <c r="AK9" s="320"/>
      <c r="AL9" s="320"/>
      <c r="AM9" s="320"/>
      <c r="AN9" s="320"/>
      <c r="AO9" s="320"/>
      <c r="AP9" s="87"/>
      <c r="AR9" s="141" t="s">
        <v>109</v>
      </c>
      <c r="AS9" s="141"/>
      <c r="AT9" s="141"/>
      <c r="AU9" s="141"/>
      <c r="AV9" s="141"/>
    </row>
    <row r="10" spans="1:48" ht="18.95" customHeight="1">
      <c r="A10" s="87"/>
      <c r="B10" s="289" t="s">
        <v>27</v>
      </c>
      <c r="C10" s="289"/>
      <c r="D10" s="321" t="str">
        <f>IF($D$8="","",VLOOKUP($D$8,企業情報入力!$A$2:$E$31,5,0))</f>
        <v/>
      </c>
      <c r="E10" s="321"/>
      <c r="F10" s="321"/>
      <c r="G10" s="321"/>
      <c r="H10" s="321"/>
      <c r="I10" s="321"/>
      <c r="J10" s="321"/>
      <c r="K10" s="321"/>
      <c r="L10" s="321"/>
      <c r="M10" s="321"/>
      <c r="N10" s="321"/>
      <c r="O10" s="109"/>
      <c r="P10" s="109"/>
      <c r="Q10" s="110"/>
      <c r="R10" s="110"/>
      <c r="S10" s="110"/>
      <c r="T10" s="110"/>
      <c r="U10" s="110"/>
      <c r="V10" s="110"/>
      <c r="W10" s="110"/>
      <c r="X10" s="110"/>
      <c r="Y10" s="110"/>
      <c r="Z10" s="110"/>
      <c r="AA10" s="110"/>
      <c r="AB10" s="110"/>
      <c r="AC10" s="110"/>
      <c r="AD10" s="110"/>
      <c r="AE10" s="91"/>
      <c r="AF10" s="91"/>
      <c r="AG10" s="91"/>
      <c r="AH10" s="317"/>
      <c r="AI10" s="320"/>
      <c r="AJ10" s="320"/>
      <c r="AK10" s="320"/>
      <c r="AL10" s="320"/>
      <c r="AM10" s="320"/>
      <c r="AN10" s="320"/>
      <c r="AO10" s="320"/>
      <c r="AP10" s="87"/>
      <c r="AR10" s="141" t="s">
        <v>110</v>
      </c>
      <c r="AS10" s="142"/>
      <c r="AT10" s="142"/>
      <c r="AU10" s="142"/>
      <c r="AV10" s="142"/>
    </row>
    <row r="11" spans="1:48" ht="24" customHeight="1">
      <c r="A11" s="87"/>
      <c r="B11" s="299" t="s">
        <v>40</v>
      </c>
      <c r="C11" s="299"/>
      <c r="D11" s="305" t="str">
        <f>IF($D$8="","",VLOOKUP($D$8,企業情報入力!$A$2:$E$31,2,0))</f>
        <v/>
      </c>
      <c r="E11" s="305"/>
      <c r="F11" s="305"/>
      <c r="G11" s="305"/>
      <c r="H11" s="305"/>
      <c r="I11" s="305"/>
      <c r="J11" s="305"/>
      <c r="K11" s="305"/>
      <c r="L11" s="305"/>
      <c r="M11" s="305"/>
      <c r="N11" s="305"/>
      <c r="O11" s="111"/>
      <c r="P11" s="111"/>
      <c r="Q11" s="98"/>
      <c r="R11" s="98"/>
      <c r="S11" s="98"/>
      <c r="T11" s="98"/>
      <c r="U11" s="98"/>
      <c r="V11" s="98"/>
      <c r="W11" s="98"/>
      <c r="X11" s="98"/>
      <c r="Y11" s="98"/>
      <c r="Z11" s="98"/>
      <c r="AA11" s="98"/>
      <c r="AB11" s="98"/>
      <c r="AC11" s="98"/>
      <c r="AD11" s="138"/>
      <c r="AE11" s="91"/>
      <c r="AF11" s="91"/>
      <c r="AG11" s="91"/>
      <c r="AH11" s="306"/>
      <c r="AI11" s="309" t="s">
        <v>79</v>
      </c>
      <c r="AJ11" s="309"/>
      <c r="AK11" s="309"/>
      <c r="AL11" s="309"/>
      <c r="AM11" s="309"/>
      <c r="AN11" s="309"/>
      <c r="AO11" s="309"/>
      <c r="AP11" s="87"/>
      <c r="AR11" s="141" t="s">
        <v>111</v>
      </c>
      <c r="AS11" s="142"/>
      <c r="AT11" s="142"/>
      <c r="AU11" s="142"/>
      <c r="AV11" s="142"/>
    </row>
    <row r="12" spans="1:48" ht="12" customHeight="1">
      <c r="A12" s="87"/>
      <c r="B12" s="284" t="s">
        <v>81</v>
      </c>
      <c r="C12" s="284"/>
      <c r="D12" s="310" t="str">
        <f>IF($D$8="","",VLOOKUP($D$8,企業情報入力!$A$2:$F$31,6,0))</f>
        <v/>
      </c>
      <c r="E12" s="310"/>
      <c r="F12" s="310"/>
      <c r="G12" s="310"/>
      <c r="H12" s="310"/>
      <c r="I12" s="310"/>
      <c r="J12" s="310"/>
      <c r="K12" s="310"/>
      <c r="L12" s="310"/>
      <c r="M12" s="310"/>
      <c r="N12" s="310"/>
      <c r="O12" s="111"/>
      <c r="P12" s="111"/>
      <c r="Q12" s="111"/>
      <c r="R12" s="111"/>
      <c r="S12" s="111"/>
      <c r="T12" s="111"/>
      <c r="U12" s="111"/>
      <c r="V12" s="111"/>
      <c r="W12" s="111"/>
      <c r="X12" s="111"/>
      <c r="Y12" s="111"/>
      <c r="Z12" s="111"/>
      <c r="AA12" s="111"/>
      <c r="AB12" s="111"/>
      <c r="AC12" s="111"/>
      <c r="AD12" s="111"/>
      <c r="AE12" s="91"/>
      <c r="AF12" s="91"/>
      <c r="AG12" s="91"/>
      <c r="AH12" s="307"/>
      <c r="AI12" s="309"/>
      <c r="AJ12" s="309"/>
      <c r="AK12" s="309"/>
      <c r="AL12" s="309"/>
      <c r="AM12" s="309"/>
      <c r="AN12" s="309"/>
      <c r="AO12" s="309"/>
      <c r="AP12" s="87"/>
      <c r="AR12" s="143"/>
      <c r="AS12" s="143"/>
      <c r="AT12" s="143"/>
      <c r="AU12" s="143"/>
      <c r="AV12" s="143"/>
    </row>
    <row r="13" spans="1:48" ht="12" customHeight="1">
      <c r="A13" s="87"/>
      <c r="B13" s="288" t="s">
        <v>82</v>
      </c>
      <c r="C13" s="288"/>
      <c r="D13" s="311"/>
      <c r="E13" s="311"/>
      <c r="F13" s="311"/>
      <c r="G13" s="311"/>
      <c r="H13" s="311"/>
      <c r="I13" s="311"/>
      <c r="J13" s="311"/>
      <c r="K13" s="311"/>
      <c r="L13" s="311"/>
      <c r="M13" s="311"/>
      <c r="N13" s="311"/>
      <c r="O13" s="111"/>
      <c r="P13" s="111"/>
      <c r="Q13" s="111"/>
      <c r="R13" s="111"/>
      <c r="S13" s="111"/>
      <c r="T13" s="111"/>
      <c r="U13" s="111"/>
      <c r="V13" s="111"/>
      <c r="W13" s="111"/>
      <c r="X13" s="111"/>
      <c r="Y13" s="111"/>
      <c r="Z13" s="111"/>
      <c r="AA13" s="111"/>
      <c r="AB13" s="111"/>
      <c r="AC13" s="111"/>
      <c r="AD13" s="111"/>
      <c r="AE13" s="91"/>
      <c r="AF13" s="91"/>
      <c r="AG13" s="91"/>
      <c r="AH13" s="308"/>
      <c r="AI13" s="309"/>
      <c r="AJ13" s="309"/>
      <c r="AK13" s="309"/>
      <c r="AL13" s="309"/>
      <c r="AM13" s="309"/>
      <c r="AN13" s="309"/>
      <c r="AO13" s="309"/>
      <c r="AP13" s="87"/>
    </row>
    <row r="14" spans="1:48" ht="24.95" customHeight="1">
      <c r="A14" s="87"/>
      <c r="B14" s="299" t="s">
        <v>99</v>
      </c>
      <c r="C14" s="299"/>
      <c r="D14" s="300" t="str">
        <f>工事概要入力!$C$6</f>
        <v>道路改良工事・道路橋りょう改築工事合併工事（●●・Ｒ▲-▲）（週休２日）</v>
      </c>
      <c r="E14" s="301"/>
      <c r="F14" s="301"/>
      <c r="G14" s="301"/>
      <c r="H14" s="301"/>
      <c r="I14" s="301"/>
      <c r="J14" s="301"/>
      <c r="K14" s="301"/>
      <c r="L14" s="301"/>
      <c r="M14" s="301"/>
      <c r="N14" s="301"/>
      <c r="O14" s="301"/>
      <c r="P14" s="301"/>
      <c r="Q14" s="301"/>
      <c r="R14" s="301"/>
      <c r="S14" s="301"/>
      <c r="T14" s="301"/>
      <c r="U14" s="301"/>
      <c r="V14" s="301"/>
      <c r="W14" s="301"/>
      <c r="X14" s="301"/>
      <c r="Y14" s="301"/>
      <c r="Z14" s="301"/>
      <c r="AA14" s="301"/>
      <c r="AB14" s="301"/>
      <c r="AC14" s="301"/>
      <c r="AD14" s="301"/>
      <c r="AE14" s="91"/>
      <c r="AF14" s="91"/>
      <c r="AG14" s="91"/>
      <c r="AH14" s="91"/>
      <c r="AI14" s="91"/>
      <c r="AJ14" s="112"/>
      <c r="AK14" s="302"/>
      <c r="AL14" s="302"/>
      <c r="AM14" s="302"/>
      <c r="AN14" s="302"/>
      <c r="AO14" s="302"/>
      <c r="AP14" s="87"/>
    </row>
    <row r="15" spans="1:48" ht="20.100000000000001" customHeight="1">
      <c r="A15" s="87"/>
      <c r="B15" s="289" t="s">
        <v>31</v>
      </c>
      <c r="C15" s="289"/>
      <c r="D15" s="303">
        <f>工事概要入力!$I$6</f>
        <v>2499001</v>
      </c>
      <c r="E15" s="303"/>
      <c r="F15" s="303"/>
      <c r="G15" s="303"/>
      <c r="H15" s="303"/>
      <c r="I15" s="303"/>
      <c r="J15" s="303"/>
      <c r="K15" s="303"/>
      <c r="L15" s="303"/>
      <c r="M15" s="303"/>
      <c r="N15" s="303"/>
      <c r="O15" s="303"/>
      <c r="P15" s="303"/>
      <c r="Q15" s="303"/>
      <c r="R15" s="303"/>
      <c r="S15" s="303"/>
      <c r="T15" s="303"/>
      <c r="U15" s="303"/>
      <c r="V15" s="303"/>
      <c r="W15" s="303"/>
      <c r="X15" s="303"/>
      <c r="Y15" s="303"/>
      <c r="Z15" s="303"/>
      <c r="AA15" s="303"/>
      <c r="AB15" s="303"/>
      <c r="AC15" s="303"/>
      <c r="AD15" s="303"/>
      <c r="AE15" s="91"/>
      <c r="AF15" s="91"/>
      <c r="AG15" s="91"/>
      <c r="AH15" s="304" t="s">
        <v>30</v>
      </c>
      <c r="AI15" s="304"/>
      <c r="AJ15" s="304"/>
      <c r="AK15" s="304"/>
      <c r="AL15" s="304"/>
      <c r="AM15" s="304"/>
      <c r="AN15" s="304"/>
      <c r="AO15" s="304"/>
      <c r="AP15" s="87"/>
    </row>
    <row r="16" spans="1:48" ht="12" customHeight="1">
      <c r="A16" s="87"/>
      <c r="B16" s="284" t="s">
        <v>81</v>
      </c>
      <c r="C16" s="284"/>
      <c r="D16" s="285" t="str">
        <f>工事概要入力!$C$7</f>
        <v>11111111111111</v>
      </c>
      <c r="E16" s="285"/>
      <c r="F16" s="285"/>
      <c r="G16" s="285"/>
      <c r="H16" s="285"/>
      <c r="I16" s="285"/>
      <c r="J16" s="285"/>
      <c r="K16" s="285"/>
      <c r="L16" s="285"/>
      <c r="M16" s="285"/>
      <c r="N16" s="285"/>
      <c r="O16" s="285"/>
      <c r="P16" s="285"/>
      <c r="Q16" s="285"/>
      <c r="R16" s="285"/>
      <c r="S16" s="285"/>
      <c r="T16" s="285"/>
      <c r="U16" s="285"/>
      <c r="V16" s="285"/>
      <c r="W16" s="285"/>
      <c r="X16" s="285"/>
      <c r="Y16" s="285"/>
      <c r="Z16" s="285"/>
      <c r="AA16" s="285"/>
      <c r="AB16" s="285"/>
      <c r="AC16" s="285"/>
      <c r="AD16" s="285"/>
      <c r="AE16" s="91"/>
      <c r="AF16" s="91"/>
      <c r="AG16" s="91"/>
      <c r="AH16" s="287"/>
      <c r="AI16" s="287"/>
      <c r="AJ16" s="287"/>
      <c r="AK16" s="287"/>
      <c r="AL16" s="287"/>
      <c r="AM16" s="287"/>
      <c r="AN16" s="287"/>
      <c r="AO16" s="287"/>
      <c r="AP16" s="87"/>
    </row>
    <row r="17" spans="1:46" ht="12" customHeight="1">
      <c r="A17" s="87"/>
      <c r="B17" s="288" t="s">
        <v>83</v>
      </c>
      <c r="C17" s="288"/>
      <c r="D17" s="286"/>
      <c r="E17" s="286"/>
      <c r="F17" s="286"/>
      <c r="G17" s="286"/>
      <c r="H17" s="286"/>
      <c r="I17" s="286"/>
      <c r="J17" s="286"/>
      <c r="K17" s="286"/>
      <c r="L17" s="286"/>
      <c r="M17" s="286"/>
      <c r="N17" s="286"/>
      <c r="O17" s="286"/>
      <c r="P17" s="286"/>
      <c r="Q17" s="286"/>
      <c r="R17" s="286"/>
      <c r="S17" s="286"/>
      <c r="T17" s="286"/>
      <c r="U17" s="286"/>
      <c r="V17" s="286"/>
      <c r="W17" s="286"/>
      <c r="X17" s="286"/>
      <c r="Y17" s="286"/>
      <c r="Z17" s="286"/>
      <c r="AA17" s="286"/>
      <c r="AB17" s="286"/>
      <c r="AC17" s="286"/>
      <c r="AD17" s="286"/>
      <c r="AE17" s="91"/>
      <c r="AF17" s="91"/>
      <c r="AG17" s="91"/>
      <c r="AH17" s="287"/>
      <c r="AI17" s="287"/>
      <c r="AJ17" s="287"/>
      <c r="AK17" s="287"/>
      <c r="AL17" s="287"/>
      <c r="AM17" s="287"/>
      <c r="AN17" s="287"/>
      <c r="AO17" s="287"/>
      <c r="AP17" s="87"/>
    </row>
    <row r="18" spans="1:46" ht="20.100000000000001" customHeight="1">
      <c r="A18" s="87"/>
      <c r="B18" s="289" t="s">
        <v>32</v>
      </c>
      <c r="C18" s="289"/>
      <c r="D18" s="290"/>
      <c r="E18" s="290"/>
      <c r="F18" s="290"/>
      <c r="G18" s="290"/>
      <c r="H18" s="290"/>
      <c r="I18" s="290"/>
      <c r="J18" s="290"/>
      <c r="K18" s="290"/>
      <c r="L18" s="290"/>
      <c r="M18" s="290"/>
      <c r="N18" s="290"/>
      <c r="O18" s="290"/>
      <c r="P18" s="290"/>
      <c r="Q18" s="290"/>
      <c r="R18" s="290"/>
      <c r="S18" s="290"/>
      <c r="T18" s="290"/>
      <c r="U18" s="290"/>
      <c r="V18" s="290"/>
      <c r="W18" s="290"/>
      <c r="X18" s="290"/>
      <c r="Y18" s="290"/>
      <c r="Z18" s="290"/>
      <c r="AA18" s="290"/>
      <c r="AB18" s="290"/>
      <c r="AC18" s="290"/>
      <c r="AD18" s="290"/>
      <c r="AE18" s="91"/>
      <c r="AF18" s="91"/>
      <c r="AG18" s="91"/>
      <c r="AH18" s="287"/>
      <c r="AI18" s="287"/>
      <c r="AJ18" s="287"/>
      <c r="AK18" s="287"/>
      <c r="AL18" s="287"/>
      <c r="AM18" s="287"/>
      <c r="AN18" s="287"/>
      <c r="AO18" s="287"/>
      <c r="AP18" s="87"/>
    </row>
    <row r="19" spans="1:46" ht="18.75" customHeight="1">
      <c r="A19" s="87"/>
      <c r="B19" s="91"/>
      <c r="C19" s="91"/>
      <c r="D19" s="91"/>
      <c r="E19" s="91"/>
      <c r="F19" s="113"/>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112"/>
      <c r="AJ19" s="112"/>
      <c r="AK19" s="112"/>
      <c r="AL19" s="112"/>
      <c r="AM19" s="112"/>
      <c r="AN19" s="112"/>
      <c r="AO19" s="112"/>
      <c r="AP19" s="87"/>
    </row>
    <row r="20" spans="1:46" ht="18.75" customHeight="1">
      <c r="A20" s="87"/>
      <c r="B20" s="291" t="s">
        <v>47</v>
      </c>
      <c r="C20" s="291"/>
      <c r="D20" s="296" t="str">
        <f>工事概要入力!$C$24</f>
        <v>73-00074</v>
      </c>
      <c r="E20" s="297"/>
      <c r="F20" s="114"/>
      <c r="G20" s="114"/>
      <c r="H20" s="114"/>
      <c r="I20" s="114"/>
      <c r="J20" s="114"/>
      <c r="K20" s="114"/>
      <c r="L20" s="114"/>
      <c r="M20" s="114"/>
      <c r="N20" s="114"/>
      <c r="O20" s="115"/>
      <c r="P20" s="292" t="s">
        <v>47</v>
      </c>
      <c r="Q20" s="292"/>
      <c r="R20" s="292"/>
      <c r="S20" s="292"/>
      <c r="T20" s="298" t="str">
        <f>IF($T$21="","",VLOOKUP($T$21,企業情報入力!$A$2:$E$31,2,0))</f>
        <v/>
      </c>
      <c r="U20" s="298"/>
      <c r="V20" s="298"/>
      <c r="W20" s="298"/>
      <c r="X20" s="298"/>
      <c r="Y20" s="298"/>
      <c r="Z20" s="298"/>
      <c r="AA20" s="298"/>
      <c r="AB20" s="116"/>
      <c r="AC20" s="116"/>
      <c r="AD20" s="116"/>
      <c r="AE20" s="116"/>
      <c r="AF20" s="116"/>
      <c r="AG20" s="116"/>
      <c r="AH20" s="116"/>
      <c r="AI20" s="116"/>
      <c r="AJ20" s="116"/>
      <c r="AK20" s="116"/>
      <c r="AL20" s="116"/>
      <c r="AM20" s="116"/>
      <c r="AN20" s="116"/>
      <c r="AO20" s="116"/>
      <c r="AP20" s="87"/>
    </row>
    <row r="21" spans="1:46" ht="18.75" customHeight="1">
      <c r="A21" s="87"/>
      <c r="B21" s="293" t="s">
        <v>34</v>
      </c>
      <c r="C21" s="293"/>
      <c r="D21" s="294" t="str">
        <f>工事概要入力!$C$8</f>
        <v>株式会社波多野組</v>
      </c>
      <c r="E21" s="295"/>
      <c r="F21" s="295"/>
      <c r="G21" s="295"/>
      <c r="H21" s="295"/>
      <c r="I21" s="295"/>
      <c r="J21" s="295"/>
      <c r="K21" s="295"/>
      <c r="L21" s="295"/>
      <c r="M21" s="295"/>
      <c r="N21" s="295"/>
      <c r="O21" s="117"/>
      <c r="P21" s="520" t="s">
        <v>35</v>
      </c>
      <c r="Q21" s="520"/>
      <c r="R21" s="520"/>
      <c r="S21" s="520"/>
      <c r="T21" s="283"/>
      <c r="U21" s="283"/>
      <c r="V21" s="283"/>
      <c r="W21" s="283"/>
      <c r="X21" s="283"/>
      <c r="Y21" s="283"/>
      <c r="Z21" s="283"/>
      <c r="AA21" s="283"/>
      <c r="AB21" s="283"/>
      <c r="AC21" s="283"/>
      <c r="AD21" s="283"/>
      <c r="AE21" s="283"/>
      <c r="AF21" s="283"/>
      <c r="AG21" s="283"/>
      <c r="AH21" s="283"/>
      <c r="AI21" s="283"/>
      <c r="AJ21" s="283"/>
      <c r="AK21" s="283"/>
      <c r="AL21" s="283"/>
      <c r="AM21" s="283"/>
      <c r="AN21" s="283"/>
      <c r="AO21" s="283"/>
      <c r="AP21" s="87"/>
    </row>
    <row r="22" spans="1:46" ht="20.100000000000001" customHeight="1">
      <c r="A22" s="87"/>
      <c r="B22" s="91" t="s">
        <v>36</v>
      </c>
      <c r="C22" s="91"/>
      <c r="D22" s="91"/>
      <c r="E22" s="91"/>
      <c r="F22" s="91"/>
      <c r="G22" s="91"/>
      <c r="H22" s="91"/>
      <c r="I22" s="91"/>
      <c r="J22" s="91"/>
      <c r="K22" s="91"/>
      <c r="L22" s="91"/>
      <c r="M22" s="91"/>
      <c r="N22" s="99"/>
      <c r="O22" s="99"/>
      <c r="P22" s="99"/>
      <c r="Q22" s="99"/>
      <c r="R22" s="99"/>
      <c r="S22" s="99"/>
      <c r="T22" s="118"/>
      <c r="U22" s="118"/>
      <c r="V22" s="118"/>
      <c r="W22" s="118"/>
      <c r="X22" s="118"/>
      <c r="Y22" s="118"/>
      <c r="Z22" s="118"/>
      <c r="AA22" s="119"/>
      <c r="AB22" s="119"/>
      <c r="AC22" s="120"/>
      <c r="AD22" s="120"/>
      <c r="AE22" s="120"/>
      <c r="AF22" s="120"/>
      <c r="AG22" s="120"/>
      <c r="AH22" s="120"/>
      <c r="AI22" s="120"/>
      <c r="AJ22" s="91"/>
      <c r="AK22" s="91"/>
      <c r="AL22" s="91"/>
      <c r="AM22" s="91"/>
      <c r="AN22" s="91"/>
      <c r="AO22" s="119"/>
      <c r="AP22" s="87"/>
    </row>
    <row r="23" spans="1:46" s="70" customFormat="1" ht="19.5" customHeight="1">
      <c r="A23" s="87"/>
      <c r="B23" s="87"/>
      <c r="C23" s="121" t="s">
        <v>100</v>
      </c>
      <c r="D23" s="122"/>
      <c r="E23" s="91"/>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91"/>
      <c r="AI23" s="91"/>
      <c r="AJ23" s="91"/>
      <c r="AK23" s="91"/>
      <c r="AL23" s="91"/>
      <c r="AM23" s="91"/>
      <c r="AN23" s="91"/>
      <c r="AO23" s="91"/>
      <c r="AP23" s="87"/>
    </row>
    <row r="24" spans="1:46" s="128" customFormat="1" ht="15" customHeight="1">
      <c r="A24" s="123"/>
      <c r="B24" s="276" t="s">
        <v>39</v>
      </c>
      <c r="C24" s="277" t="s">
        <v>101</v>
      </c>
      <c r="D24" s="277" t="s">
        <v>102</v>
      </c>
      <c r="E24" s="277" t="s">
        <v>103</v>
      </c>
      <c r="F24" s="276" t="s">
        <v>41</v>
      </c>
      <c r="G24" s="279" t="s">
        <v>44</v>
      </c>
      <c r="H24" s="280"/>
      <c r="I24" s="124"/>
      <c r="J24" s="125"/>
      <c r="K24" s="125"/>
      <c r="L24" s="125"/>
      <c r="M24" s="125"/>
      <c r="N24" s="125"/>
      <c r="O24" s="125"/>
      <c r="P24" s="125"/>
      <c r="Q24" s="125"/>
      <c r="R24" s="125"/>
      <c r="S24" s="126" t="s">
        <v>48</v>
      </c>
      <c r="T24" s="273">
        <v>45383</v>
      </c>
      <c r="U24" s="273"/>
      <c r="V24" s="273"/>
      <c r="W24" s="273"/>
      <c r="X24" s="273"/>
      <c r="Y24" s="273"/>
      <c r="Z24" s="273"/>
      <c r="AA24" s="125" t="s">
        <v>38</v>
      </c>
      <c r="AB24" s="273">
        <v>45412</v>
      </c>
      <c r="AC24" s="273"/>
      <c r="AD24" s="273"/>
      <c r="AE24" s="273"/>
      <c r="AF24" s="273"/>
      <c r="AG24" s="273"/>
      <c r="AH24" s="273"/>
      <c r="AI24" s="125"/>
      <c r="AJ24" s="125"/>
      <c r="AK24" s="125"/>
      <c r="AL24" s="125"/>
      <c r="AM24" s="125"/>
      <c r="AN24" s="125"/>
      <c r="AO24" s="127"/>
      <c r="AP24" s="274" t="s">
        <v>80</v>
      </c>
    </row>
    <row r="25" spans="1:46" s="131" customFormat="1" ht="15" customHeight="1">
      <c r="A25" s="129"/>
      <c r="B25" s="276"/>
      <c r="C25" s="278"/>
      <c r="D25" s="278"/>
      <c r="E25" s="278"/>
      <c r="F25" s="276"/>
      <c r="G25" s="281"/>
      <c r="H25" s="282"/>
      <c r="I25" s="139">
        <f>DAY($T$24)</f>
        <v>1</v>
      </c>
      <c r="J25" s="139">
        <f>DAY($T$24+1)</f>
        <v>2</v>
      </c>
      <c r="K25" s="139">
        <f>DAY($T$24+2)</f>
        <v>3</v>
      </c>
      <c r="L25" s="139">
        <f>DAY($T$24+3)</f>
        <v>4</v>
      </c>
      <c r="M25" s="139">
        <f>DAY($T$24+4)</f>
        <v>5</v>
      </c>
      <c r="N25" s="139">
        <f>DAY($T$24+5)</f>
        <v>6</v>
      </c>
      <c r="O25" s="139">
        <f>DAY($T$24+6)</f>
        <v>7</v>
      </c>
      <c r="P25" s="139">
        <f>DAY($T$24+7)</f>
        <v>8</v>
      </c>
      <c r="Q25" s="139">
        <f>DAY($T$24+8)</f>
        <v>9</v>
      </c>
      <c r="R25" s="139">
        <f>DAY($T$24+9)</f>
        <v>10</v>
      </c>
      <c r="S25" s="139">
        <f>DAY($T$24+10)</f>
        <v>11</v>
      </c>
      <c r="T25" s="139">
        <f>DAY($T$24+11)</f>
        <v>12</v>
      </c>
      <c r="U25" s="139">
        <f>DAY($T$24+12)</f>
        <v>13</v>
      </c>
      <c r="V25" s="139">
        <f>DAY($T$24+13)</f>
        <v>14</v>
      </c>
      <c r="W25" s="139">
        <f>DAY($T$24+14)</f>
        <v>15</v>
      </c>
      <c r="X25" s="139">
        <f>DAY($T$24+15)</f>
        <v>16</v>
      </c>
      <c r="Y25" s="139">
        <f>DAY($T$24+16)</f>
        <v>17</v>
      </c>
      <c r="Z25" s="139">
        <f>DAY($T$24+17)</f>
        <v>18</v>
      </c>
      <c r="AA25" s="139">
        <f>DAY($T$24+18)</f>
        <v>19</v>
      </c>
      <c r="AB25" s="139">
        <f>DAY($T$24+19)</f>
        <v>20</v>
      </c>
      <c r="AC25" s="139">
        <f>DAY($T$24+20)</f>
        <v>21</v>
      </c>
      <c r="AD25" s="139">
        <f>DAY($T$24+21)</f>
        <v>22</v>
      </c>
      <c r="AE25" s="139">
        <f>DAY($T$24+22)</f>
        <v>23</v>
      </c>
      <c r="AF25" s="139">
        <f>DAY($T$24+23)</f>
        <v>24</v>
      </c>
      <c r="AG25" s="139">
        <f>DAY($T$24+24)</f>
        <v>25</v>
      </c>
      <c r="AH25" s="139">
        <f>DAY($T$24+25)</f>
        <v>26</v>
      </c>
      <c r="AI25" s="139">
        <f>DAY($T$24+26)</f>
        <v>27</v>
      </c>
      <c r="AJ25" s="139">
        <f>DAY($T$24+27)</f>
        <v>28</v>
      </c>
      <c r="AK25" s="139">
        <f>IF(DAY(AB24)=29,29,IF(DAY(AB24)=AJ25,"",DAY(T24+28)))</f>
        <v>29</v>
      </c>
      <c r="AL25" s="139">
        <f>IF(DAY(AB24)=29,"",IF(AK25="","",DAY(T24+29)))</f>
        <v>30</v>
      </c>
      <c r="AM25" s="140" t="str">
        <f>IF(DAY(AB24)=29,"",IF(DAY(AB24)=28,"",IF(DAY(AB24)=30,"",DAY(T24+30))))</f>
        <v/>
      </c>
      <c r="AN25" s="135" t="s">
        <v>104</v>
      </c>
      <c r="AO25" s="130" t="s">
        <v>49</v>
      </c>
      <c r="AP25" s="275"/>
    </row>
    <row r="26" spans="1:46" ht="27.6" customHeight="1">
      <c r="A26" s="87"/>
      <c r="B26" s="137">
        <v>1</v>
      </c>
      <c r="C26" s="211" t="str">
        <f>IF(G26="","",TEXT(VLOOKUP(G26,従業員情報入力!$A$2:$E$102,4,0)&amp;"","00000000000000"))</f>
        <v/>
      </c>
      <c r="D26" s="207" t="str">
        <f>IF(G26="","",VLOOKUP(G26,従業員情報入力!$A$2:$E$102,5,0)&amp;"")</f>
        <v/>
      </c>
      <c r="E26" s="208" t="str">
        <f>IF(G26="","",VLOOKUP(G26,従業員情報入力!$A$2:$E$102,3,0)&amp;"")</f>
        <v/>
      </c>
      <c r="F26" s="137"/>
      <c r="G26" s="271"/>
      <c r="H26" s="272"/>
      <c r="I26" s="174">
        <v>1</v>
      </c>
      <c r="J26" s="175">
        <v>1</v>
      </c>
      <c r="K26" s="175">
        <v>1</v>
      </c>
      <c r="L26" s="176">
        <v>1</v>
      </c>
      <c r="M26" s="176">
        <v>1</v>
      </c>
      <c r="N26" s="176"/>
      <c r="O26" s="176"/>
      <c r="P26" s="176">
        <v>1</v>
      </c>
      <c r="Q26" s="175">
        <v>1</v>
      </c>
      <c r="R26" s="175">
        <v>1</v>
      </c>
      <c r="S26" s="176">
        <v>1</v>
      </c>
      <c r="T26" s="176">
        <v>1</v>
      </c>
      <c r="U26" s="176"/>
      <c r="V26" s="176"/>
      <c r="W26" s="176">
        <v>1</v>
      </c>
      <c r="X26" s="175">
        <v>1</v>
      </c>
      <c r="Y26" s="175">
        <v>1</v>
      </c>
      <c r="Z26" s="175">
        <v>1</v>
      </c>
      <c r="AA26" s="176">
        <v>1</v>
      </c>
      <c r="AB26" s="176"/>
      <c r="AC26" s="176"/>
      <c r="AD26" s="176">
        <v>1</v>
      </c>
      <c r="AE26" s="175">
        <v>1</v>
      </c>
      <c r="AF26" s="175">
        <v>1</v>
      </c>
      <c r="AG26" s="176">
        <v>1</v>
      </c>
      <c r="AH26" s="176">
        <v>1</v>
      </c>
      <c r="AI26" s="176"/>
      <c r="AJ26" s="176"/>
      <c r="AK26" s="175"/>
      <c r="AL26" s="176">
        <v>1</v>
      </c>
      <c r="AM26" s="177"/>
      <c r="AN26" s="178"/>
      <c r="AO26" s="132">
        <f t="shared" ref="AO26:AO35" si="0">SUM(I26:AN26)</f>
        <v>21</v>
      </c>
      <c r="AP26" s="209" t="str">
        <f>IF(G26="","",IF(C26="","","〇"))</f>
        <v/>
      </c>
      <c r="AS26" s="133"/>
      <c r="AT26" s="134"/>
    </row>
    <row r="27" spans="1:46" ht="27.6" customHeight="1">
      <c r="A27" s="87"/>
      <c r="B27" s="137">
        <v>2</v>
      </c>
      <c r="C27" s="211" t="str">
        <f>IF(G27="","",TEXT(VLOOKUP(G27,従業員情報入力!$A$2:$E$102,4,0)&amp;"","00000000000000"))</f>
        <v/>
      </c>
      <c r="D27" s="207" t="str">
        <f>IF(G27="","",VLOOKUP(G27,従業員情報入力!$A$2:$E$102,5,0)&amp;"")</f>
        <v/>
      </c>
      <c r="E27" s="208" t="str">
        <f>IF(G27="","",VLOOKUP(G27,従業員情報入力!$A$2:$E$102,3,0)&amp;"")</f>
        <v/>
      </c>
      <c r="F27" s="137"/>
      <c r="G27" s="271"/>
      <c r="H27" s="272"/>
      <c r="I27" s="174"/>
      <c r="J27" s="175"/>
      <c r="K27" s="175"/>
      <c r="L27" s="176"/>
      <c r="M27" s="176"/>
      <c r="N27" s="176"/>
      <c r="O27" s="176"/>
      <c r="P27" s="176"/>
      <c r="Q27" s="175"/>
      <c r="R27" s="175"/>
      <c r="S27" s="176"/>
      <c r="T27" s="176"/>
      <c r="U27" s="176"/>
      <c r="V27" s="176"/>
      <c r="W27" s="176"/>
      <c r="X27" s="175"/>
      <c r="Y27" s="175"/>
      <c r="Z27" s="175"/>
      <c r="AA27" s="176"/>
      <c r="AB27" s="176"/>
      <c r="AC27" s="176"/>
      <c r="AD27" s="176"/>
      <c r="AE27" s="175"/>
      <c r="AF27" s="175"/>
      <c r="AG27" s="176"/>
      <c r="AH27" s="176"/>
      <c r="AI27" s="176"/>
      <c r="AJ27" s="176"/>
      <c r="AK27" s="175"/>
      <c r="AL27" s="175"/>
      <c r="AM27" s="177"/>
      <c r="AN27" s="178"/>
      <c r="AO27" s="132">
        <f t="shared" si="0"/>
        <v>0</v>
      </c>
      <c r="AP27" s="209" t="str">
        <f>IF(G27="","",IF(C27="","","〇"))</f>
        <v/>
      </c>
      <c r="AS27" s="133"/>
      <c r="AT27" s="134"/>
    </row>
    <row r="28" spans="1:46" ht="27.6" customHeight="1">
      <c r="A28" s="87"/>
      <c r="B28" s="137">
        <v>3</v>
      </c>
      <c r="C28" s="211" t="str">
        <f>IF(G28="","",TEXT(VLOOKUP(G28,従業員情報入力!$A$2:$E$102,4,0)&amp;"","00000000000000"))</f>
        <v/>
      </c>
      <c r="D28" s="207" t="str">
        <f>IF(G28="","",VLOOKUP(G28,従業員情報入力!$A$2:$E$102,5,0)&amp;"")</f>
        <v/>
      </c>
      <c r="E28" s="208" t="str">
        <f>IF(G28="","",VLOOKUP(G28,従業員情報入力!$A$2:$E$102,3,0)&amp;"")</f>
        <v/>
      </c>
      <c r="F28" s="137"/>
      <c r="G28" s="271"/>
      <c r="H28" s="272"/>
      <c r="I28" s="174"/>
      <c r="J28" s="175"/>
      <c r="K28" s="175"/>
      <c r="L28" s="176"/>
      <c r="M28" s="176"/>
      <c r="N28" s="176"/>
      <c r="O28" s="176"/>
      <c r="P28" s="176"/>
      <c r="Q28" s="175"/>
      <c r="R28" s="175"/>
      <c r="S28" s="176"/>
      <c r="T28" s="176"/>
      <c r="U28" s="176"/>
      <c r="V28" s="176"/>
      <c r="W28" s="176"/>
      <c r="X28" s="175"/>
      <c r="Y28" s="175"/>
      <c r="Z28" s="175"/>
      <c r="AA28" s="176"/>
      <c r="AB28" s="176"/>
      <c r="AC28" s="176"/>
      <c r="AD28" s="176"/>
      <c r="AE28" s="175"/>
      <c r="AF28" s="175"/>
      <c r="AG28" s="176"/>
      <c r="AH28" s="176"/>
      <c r="AI28" s="176"/>
      <c r="AJ28" s="176"/>
      <c r="AK28" s="175"/>
      <c r="AL28" s="175"/>
      <c r="AM28" s="177"/>
      <c r="AN28" s="178"/>
      <c r="AO28" s="132">
        <f t="shared" si="0"/>
        <v>0</v>
      </c>
      <c r="AP28" s="209" t="str">
        <f t="shared" ref="AP28:AP35" si="1">IF(G28="","",IF(C28="","","〇"))</f>
        <v/>
      </c>
      <c r="AS28" s="133"/>
      <c r="AT28" s="134"/>
    </row>
    <row r="29" spans="1:46" ht="27.6" customHeight="1">
      <c r="A29" s="87"/>
      <c r="B29" s="137">
        <v>4</v>
      </c>
      <c r="C29" s="211" t="str">
        <f>IF(G29="","",TEXT(VLOOKUP(G29,従業員情報入力!$A$2:$E$102,4,0)&amp;"","00000000000000"))</f>
        <v/>
      </c>
      <c r="D29" s="207" t="str">
        <f>IF(G29="","",VLOOKUP(G29,従業員情報入力!$A$2:$E$102,5,0)&amp;"")</f>
        <v/>
      </c>
      <c r="E29" s="208" t="str">
        <f>IF(G29="","",VLOOKUP(G29,従業員情報入力!$A$2:$E$102,3,0)&amp;"")</f>
        <v/>
      </c>
      <c r="F29" s="137"/>
      <c r="G29" s="271"/>
      <c r="H29" s="272"/>
      <c r="I29" s="174"/>
      <c r="J29" s="175"/>
      <c r="K29" s="175"/>
      <c r="L29" s="176"/>
      <c r="M29" s="176"/>
      <c r="N29" s="176"/>
      <c r="O29" s="176"/>
      <c r="P29" s="176"/>
      <c r="Q29" s="175"/>
      <c r="R29" s="175"/>
      <c r="S29" s="176"/>
      <c r="T29" s="176"/>
      <c r="U29" s="176"/>
      <c r="V29" s="176"/>
      <c r="W29" s="176"/>
      <c r="X29" s="175"/>
      <c r="Y29" s="175"/>
      <c r="Z29" s="175"/>
      <c r="AA29" s="176"/>
      <c r="AB29" s="176"/>
      <c r="AC29" s="176"/>
      <c r="AD29" s="176"/>
      <c r="AE29" s="175"/>
      <c r="AF29" s="175"/>
      <c r="AG29" s="176"/>
      <c r="AH29" s="176"/>
      <c r="AI29" s="176"/>
      <c r="AJ29" s="176"/>
      <c r="AK29" s="175"/>
      <c r="AL29" s="175"/>
      <c r="AM29" s="177"/>
      <c r="AN29" s="178"/>
      <c r="AO29" s="132">
        <f t="shared" si="0"/>
        <v>0</v>
      </c>
      <c r="AP29" s="209" t="str">
        <f t="shared" si="1"/>
        <v/>
      </c>
      <c r="AS29" s="133"/>
      <c r="AT29" s="134"/>
    </row>
    <row r="30" spans="1:46" ht="27.6" customHeight="1">
      <c r="A30" s="87"/>
      <c r="B30" s="137">
        <v>5</v>
      </c>
      <c r="C30" s="211" t="str">
        <f>IF(G30="","",TEXT(VLOOKUP(G30,従業員情報入力!$A$2:$E$102,4,0)&amp;"","00000000000000"))</f>
        <v/>
      </c>
      <c r="D30" s="207" t="str">
        <f>IF(G30="","",VLOOKUP(G30,従業員情報入力!$A$2:$E$102,5,0)&amp;"")</f>
        <v/>
      </c>
      <c r="E30" s="208" t="str">
        <f>IF(G30="","",VLOOKUP(G30,従業員情報入力!$A$2:$E$102,3,0)&amp;"")</f>
        <v/>
      </c>
      <c r="F30" s="137"/>
      <c r="G30" s="271"/>
      <c r="H30" s="272"/>
      <c r="I30" s="174"/>
      <c r="J30" s="175"/>
      <c r="K30" s="175"/>
      <c r="L30" s="176"/>
      <c r="M30" s="176"/>
      <c r="N30" s="176"/>
      <c r="O30" s="176"/>
      <c r="P30" s="176"/>
      <c r="Q30" s="175"/>
      <c r="R30" s="175"/>
      <c r="S30" s="176"/>
      <c r="T30" s="176"/>
      <c r="U30" s="176"/>
      <c r="V30" s="176"/>
      <c r="W30" s="176"/>
      <c r="X30" s="175"/>
      <c r="Y30" s="175"/>
      <c r="Z30" s="175"/>
      <c r="AA30" s="176"/>
      <c r="AB30" s="176"/>
      <c r="AC30" s="176"/>
      <c r="AD30" s="176"/>
      <c r="AE30" s="175"/>
      <c r="AF30" s="175"/>
      <c r="AG30" s="176"/>
      <c r="AH30" s="176"/>
      <c r="AI30" s="176"/>
      <c r="AJ30" s="176"/>
      <c r="AK30" s="175"/>
      <c r="AL30" s="175"/>
      <c r="AM30" s="177"/>
      <c r="AN30" s="178"/>
      <c r="AO30" s="132">
        <f t="shared" si="0"/>
        <v>0</v>
      </c>
      <c r="AP30" s="209" t="str">
        <f t="shared" si="1"/>
        <v/>
      </c>
      <c r="AS30" s="133"/>
      <c r="AT30" s="134"/>
    </row>
    <row r="31" spans="1:46" ht="27.6" customHeight="1">
      <c r="A31" s="87"/>
      <c r="B31" s="137">
        <v>6</v>
      </c>
      <c r="C31" s="211" t="str">
        <f>IF(G31="","",TEXT(VLOOKUP(G31,従業員情報入力!$A$2:$E$102,4,0)&amp;"","00000000000000"))</f>
        <v/>
      </c>
      <c r="D31" s="207" t="str">
        <f>IF(G31="","",VLOOKUP(G31,従業員情報入力!$A$2:$E$102,5,0)&amp;"")</f>
        <v/>
      </c>
      <c r="E31" s="208" t="str">
        <f>IF(G31="","",VLOOKUP(G31,従業員情報入力!$A$2:$E$102,3,0)&amp;"")</f>
        <v/>
      </c>
      <c r="F31" s="137"/>
      <c r="G31" s="271"/>
      <c r="H31" s="272"/>
      <c r="I31" s="174"/>
      <c r="J31" s="175"/>
      <c r="K31" s="175"/>
      <c r="L31" s="176"/>
      <c r="M31" s="176"/>
      <c r="N31" s="176"/>
      <c r="O31" s="176"/>
      <c r="P31" s="176"/>
      <c r="Q31" s="175"/>
      <c r="R31" s="175"/>
      <c r="S31" s="176"/>
      <c r="T31" s="176"/>
      <c r="U31" s="176"/>
      <c r="V31" s="176"/>
      <c r="W31" s="176"/>
      <c r="X31" s="175"/>
      <c r="Y31" s="175"/>
      <c r="Z31" s="175"/>
      <c r="AA31" s="176"/>
      <c r="AB31" s="176"/>
      <c r="AC31" s="176"/>
      <c r="AD31" s="176"/>
      <c r="AE31" s="175"/>
      <c r="AF31" s="175"/>
      <c r="AG31" s="176"/>
      <c r="AH31" s="176"/>
      <c r="AI31" s="176"/>
      <c r="AJ31" s="176"/>
      <c r="AK31" s="175"/>
      <c r="AL31" s="176"/>
      <c r="AM31" s="177"/>
      <c r="AN31" s="178"/>
      <c r="AO31" s="132">
        <f t="shared" si="0"/>
        <v>0</v>
      </c>
      <c r="AP31" s="209" t="str">
        <f t="shared" si="1"/>
        <v/>
      </c>
      <c r="AS31" s="133"/>
      <c r="AT31" s="134"/>
    </row>
    <row r="32" spans="1:46" ht="27.6" customHeight="1">
      <c r="A32" s="87"/>
      <c r="B32" s="137">
        <v>7</v>
      </c>
      <c r="C32" s="211" t="str">
        <f>IF(G32="","",TEXT(VLOOKUP(G32,従業員情報入力!$A$2:$E$102,4,0)&amp;"","00000000000000"))</f>
        <v/>
      </c>
      <c r="D32" s="207" t="str">
        <f>IF(G32="","",VLOOKUP(G32,従業員情報入力!$A$2:$E$102,5,0)&amp;"")</f>
        <v/>
      </c>
      <c r="E32" s="208" t="str">
        <f>IF(G32="","",VLOOKUP(G32,従業員情報入力!$A$2:$E$102,3,0)&amp;"")</f>
        <v/>
      </c>
      <c r="F32" s="137"/>
      <c r="G32" s="271"/>
      <c r="H32" s="272"/>
      <c r="I32" s="174"/>
      <c r="J32" s="175"/>
      <c r="K32" s="175"/>
      <c r="L32" s="176"/>
      <c r="M32" s="176"/>
      <c r="N32" s="176"/>
      <c r="O32" s="176"/>
      <c r="P32" s="176"/>
      <c r="Q32" s="175"/>
      <c r="R32" s="175"/>
      <c r="S32" s="176"/>
      <c r="T32" s="176"/>
      <c r="U32" s="176"/>
      <c r="V32" s="176"/>
      <c r="W32" s="176"/>
      <c r="X32" s="175"/>
      <c r="Y32" s="175"/>
      <c r="Z32" s="175"/>
      <c r="AA32" s="176"/>
      <c r="AB32" s="176"/>
      <c r="AC32" s="176"/>
      <c r="AD32" s="176"/>
      <c r="AE32" s="175"/>
      <c r="AF32" s="175"/>
      <c r="AG32" s="176"/>
      <c r="AH32" s="176"/>
      <c r="AI32" s="176"/>
      <c r="AJ32" s="176"/>
      <c r="AK32" s="175"/>
      <c r="AL32" s="175"/>
      <c r="AM32" s="177"/>
      <c r="AN32" s="178"/>
      <c r="AO32" s="132">
        <f t="shared" si="0"/>
        <v>0</v>
      </c>
      <c r="AP32" s="209" t="str">
        <f t="shared" si="1"/>
        <v/>
      </c>
      <c r="AS32" s="133"/>
      <c r="AT32" s="134"/>
    </row>
    <row r="33" spans="1:46" ht="27.6" customHeight="1">
      <c r="A33" s="87"/>
      <c r="B33" s="137">
        <v>8</v>
      </c>
      <c r="C33" s="211" t="str">
        <f>IF(G33="","",TEXT(VLOOKUP(G33,従業員情報入力!$A$2:$E$102,4,0)&amp;"","00000000000000"))</f>
        <v/>
      </c>
      <c r="D33" s="207" t="str">
        <f>IF(G33="","",VLOOKUP(G33,従業員情報入力!$A$2:$E$102,5,0)&amp;"")</f>
        <v/>
      </c>
      <c r="E33" s="208" t="str">
        <f>IF(G33="","",VLOOKUP(G33,従業員情報入力!$A$2:$E$102,3,0)&amp;"")</f>
        <v/>
      </c>
      <c r="F33" s="137"/>
      <c r="G33" s="271"/>
      <c r="H33" s="272"/>
      <c r="I33" s="174"/>
      <c r="J33" s="175"/>
      <c r="K33" s="175"/>
      <c r="L33" s="176"/>
      <c r="M33" s="176"/>
      <c r="N33" s="176"/>
      <c r="O33" s="176"/>
      <c r="P33" s="176"/>
      <c r="Q33" s="175"/>
      <c r="R33" s="175"/>
      <c r="S33" s="176"/>
      <c r="T33" s="176"/>
      <c r="U33" s="176"/>
      <c r="V33" s="176"/>
      <c r="W33" s="176"/>
      <c r="X33" s="175"/>
      <c r="Y33" s="175"/>
      <c r="Z33" s="175"/>
      <c r="AA33" s="176"/>
      <c r="AB33" s="176"/>
      <c r="AC33" s="176"/>
      <c r="AD33" s="176"/>
      <c r="AE33" s="175"/>
      <c r="AF33" s="175"/>
      <c r="AG33" s="176"/>
      <c r="AH33" s="176"/>
      <c r="AI33" s="176"/>
      <c r="AJ33" s="176"/>
      <c r="AK33" s="175"/>
      <c r="AL33" s="175"/>
      <c r="AM33" s="177"/>
      <c r="AN33" s="178"/>
      <c r="AO33" s="132">
        <f t="shared" si="0"/>
        <v>0</v>
      </c>
      <c r="AP33" s="209" t="str">
        <f t="shared" si="1"/>
        <v/>
      </c>
      <c r="AS33" s="133"/>
      <c r="AT33" s="134"/>
    </row>
    <row r="34" spans="1:46" ht="27.6" customHeight="1">
      <c r="A34" s="87"/>
      <c r="B34" s="137">
        <v>9</v>
      </c>
      <c r="C34" s="211" t="str">
        <f>IF(G34="","",TEXT(VLOOKUP(G34,従業員情報入力!$A$2:$E$102,4,0)&amp;"","00000000000000"))</f>
        <v/>
      </c>
      <c r="D34" s="207" t="str">
        <f>IF(G34="","",VLOOKUP(G34,従業員情報入力!$A$2:$E$102,5,0)&amp;"")</f>
        <v/>
      </c>
      <c r="E34" s="208" t="str">
        <f>IF(G34="","",VLOOKUP(G34,従業員情報入力!$A$2:$E$102,3,0)&amp;"")</f>
        <v/>
      </c>
      <c r="F34" s="137"/>
      <c r="G34" s="271"/>
      <c r="H34" s="272"/>
      <c r="I34" s="174"/>
      <c r="J34" s="175"/>
      <c r="K34" s="175"/>
      <c r="L34" s="176"/>
      <c r="M34" s="176"/>
      <c r="N34" s="176"/>
      <c r="O34" s="176"/>
      <c r="P34" s="176"/>
      <c r="Q34" s="175"/>
      <c r="R34" s="175"/>
      <c r="S34" s="176"/>
      <c r="T34" s="176"/>
      <c r="U34" s="176"/>
      <c r="V34" s="176"/>
      <c r="W34" s="176"/>
      <c r="X34" s="175"/>
      <c r="Y34" s="175"/>
      <c r="Z34" s="175"/>
      <c r="AA34" s="176"/>
      <c r="AB34" s="176"/>
      <c r="AC34" s="176"/>
      <c r="AD34" s="176"/>
      <c r="AE34" s="175"/>
      <c r="AF34" s="175"/>
      <c r="AG34" s="176"/>
      <c r="AH34" s="176"/>
      <c r="AI34" s="176"/>
      <c r="AJ34" s="176"/>
      <c r="AK34" s="175"/>
      <c r="AL34" s="175"/>
      <c r="AM34" s="177"/>
      <c r="AN34" s="178"/>
      <c r="AO34" s="132">
        <f t="shared" si="0"/>
        <v>0</v>
      </c>
      <c r="AP34" s="209" t="str">
        <f t="shared" si="1"/>
        <v/>
      </c>
      <c r="AS34" s="133"/>
      <c r="AT34" s="134"/>
    </row>
    <row r="35" spans="1:46" ht="27.6" customHeight="1">
      <c r="A35" s="87"/>
      <c r="B35" s="137">
        <v>10</v>
      </c>
      <c r="C35" s="211" t="str">
        <f>IF(G35="","",TEXT(VLOOKUP(G35,従業員情報入力!$A$2:$E$102,4,0)&amp;"","00000000000000"))</f>
        <v/>
      </c>
      <c r="D35" s="207" t="str">
        <f>IF(G35="","",VLOOKUP(G35,従業員情報入力!$A$2:$E$102,5,0)&amp;"")</f>
        <v/>
      </c>
      <c r="E35" s="208" t="str">
        <f>IF(G35="","",VLOOKUP(G35,従業員情報入力!$A$2:$E$102,3,0)&amp;"")</f>
        <v/>
      </c>
      <c r="F35" s="137"/>
      <c r="G35" s="271"/>
      <c r="H35" s="272"/>
      <c r="I35" s="174"/>
      <c r="J35" s="175"/>
      <c r="K35" s="175"/>
      <c r="L35" s="176"/>
      <c r="M35" s="176"/>
      <c r="N35" s="176"/>
      <c r="O35" s="176"/>
      <c r="P35" s="176"/>
      <c r="Q35" s="175"/>
      <c r="R35" s="175"/>
      <c r="S35" s="176"/>
      <c r="T35" s="176"/>
      <c r="U35" s="176"/>
      <c r="V35" s="176"/>
      <c r="W35" s="176"/>
      <c r="X35" s="175"/>
      <c r="Y35" s="175"/>
      <c r="Z35" s="175"/>
      <c r="AA35" s="176"/>
      <c r="AB35" s="176"/>
      <c r="AC35" s="176"/>
      <c r="AD35" s="176"/>
      <c r="AE35" s="175"/>
      <c r="AF35" s="175"/>
      <c r="AG35" s="176"/>
      <c r="AH35" s="176"/>
      <c r="AI35" s="176"/>
      <c r="AJ35" s="176"/>
      <c r="AK35" s="175"/>
      <c r="AL35" s="176"/>
      <c r="AM35" s="177"/>
      <c r="AN35" s="178"/>
      <c r="AO35" s="132">
        <f t="shared" si="0"/>
        <v>0</v>
      </c>
      <c r="AP35" s="209" t="str">
        <f t="shared" si="1"/>
        <v/>
      </c>
      <c r="AS35" s="133"/>
      <c r="AT35" s="134"/>
    </row>
    <row r="36" spans="1:46">
      <c r="A36" s="87"/>
      <c r="B36" s="101" t="s">
        <v>105</v>
      </c>
      <c r="C36" s="91"/>
      <c r="D36" s="91"/>
      <c r="E36" s="91"/>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row>
  </sheetData>
  <sheetProtection formatCells="0"/>
  <mergeCells count="63">
    <mergeCell ref="B1:AP1"/>
    <mergeCell ref="B3:AO3"/>
    <mergeCell ref="E5:N5"/>
    <mergeCell ref="AE5:AG5"/>
    <mergeCell ref="AH5:AO5"/>
    <mergeCell ref="AE6:AG6"/>
    <mergeCell ref="AH6:AO6"/>
    <mergeCell ref="B8:C8"/>
    <mergeCell ref="D8:AD8"/>
    <mergeCell ref="B9:C9"/>
    <mergeCell ref="AH9:AH10"/>
    <mergeCell ref="B6:N6"/>
    <mergeCell ref="D9:E9"/>
    <mergeCell ref="F9:AD9"/>
    <mergeCell ref="AI9:AO10"/>
    <mergeCell ref="B10:C10"/>
    <mergeCell ref="D10:N10"/>
    <mergeCell ref="B11:C11"/>
    <mergeCell ref="D11:N11"/>
    <mergeCell ref="AH11:AH13"/>
    <mergeCell ref="AI11:AO13"/>
    <mergeCell ref="B12:C12"/>
    <mergeCell ref="D12:N13"/>
    <mergeCell ref="B13:C13"/>
    <mergeCell ref="B14:C14"/>
    <mergeCell ref="D14:AD14"/>
    <mergeCell ref="AK14:AO14"/>
    <mergeCell ref="B15:C15"/>
    <mergeCell ref="D15:AD15"/>
    <mergeCell ref="AH15:AO15"/>
    <mergeCell ref="T21:AO21"/>
    <mergeCell ref="B16:C16"/>
    <mergeCell ref="D16:AD17"/>
    <mergeCell ref="AH16:AO18"/>
    <mergeCell ref="B17:C17"/>
    <mergeCell ref="B18:C18"/>
    <mergeCell ref="D18:AD18"/>
    <mergeCell ref="B20:C20"/>
    <mergeCell ref="P20:S20"/>
    <mergeCell ref="B21:C21"/>
    <mergeCell ref="D21:N21"/>
    <mergeCell ref="P21:S21"/>
    <mergeCell ref="D20:E20"/>
    <mergeCell ref="T20:AA20"/>
    <mergeCell ref="G28:H28"/>
    <mergeCell ref="B24:B25"/>
    <mergeCell ref="C24:C25"/>
    <mergeCell ref="D24:D25"/>
    <mergeCell ref="E24:E25"/>
    <mergeCell ref="F24:F25"/>
    <mergeCell ref="G24:H25"/>
    <mergeCell ref="T24:Z24"/>
    <mergeCell ref="AB24:AH24"/>
    <mergeCell ref="AP24:AP25"/>
    <mergeCell ref="G26:H26"/>
    <mergeCell ref="G27:H27"/>
    <mergeCell ref="G35:H35"/>
    <mergeCell ref="G29:H29"/>
    <mergeCell ref="G30:H30"/>
    <mergeCell ref="G31:H31"/>
    <mergeCell ref="G32:H32"/>
    <mergeCell ref="G33:H33"/>
    <mergeCell ref="G34:H34"/>
  </mergeCells>
  <phoneticPr fontId="2"/>
  <dataValidations count="4">
    <dataValidation type="list" allowBlank="1" showInputMessage="1" showErrorMessage="1" sqref="AH9:AH13" xr:uid="{00000000-0002-0000-0100-000000000000}">
      <formula1>"　,○"</formula1>
    </dataValidation>
    <dataValidation type="list" allowBlank="1" showInputMessage="1" showErrorMessage="1" sqref="AS4" xr:uid="{00000000-0002-0000-0100-000003000000}">
      <formula1>"2020,2021,2022,2023,2024,2025,2026,2027,2028,2029,2030"</formula1>
    </dataValidation>
    <dataValidation type="list" allowBlank="1" showInputMessage="1" showErrorMessage="1" sqref="AS5" xr:uid="{00000000-0002-0000-0100-000004000000}">
      <formula1>"1,2,3,4,5,6,7,8,9,10,11,12"</formula1>
    </dataValidation>
    <dataValidation type="list" allowBlank="1" showInputMessage="1" showErrorMessage="1" sqref="AS6" xr:uid="{00000000-0002-0000-0100-000005000000}">
      <formula1>"月末,1,2,3,4,5,6,7,8,9,10,11,12,13,14,15,16,17,18,19,20,21,22,23,24,25,26,27,28,29,30"</formula1>
    </dataValidation>
  </dataValidations>
  <printOptions horizontalCentered="1" verticalCentered="1"/>
  <pageMargins left="0.39370078740157483" right="0.39370078740157483" top="0.74803149606299213" bottom="0.39370078740157483" header="0.31496062992125984" footer="0.31496062992125984"/>
  <pageSetup paperSize="9" scale="73" orientation="landscape" blackAndWhite="1" r:id="rId1"/>
  <drawing r:id="rId2"/>
  <legacyDrawing r:id="rId3"/>
  <extLst>
    <ext xmlns:x14="http://schemas.microsoft.com/office/spreadsheetml/2009/9/main" uri="{CCE6A557-97BC-4b89-ADB6-D9C93CAAB3DF}">
      <x14:dataValidations xmlns:xm="http://schemas.microsoft.com/office/excel/2006/main" count="2">
        <x14:dataValidation type="list" showInputMessage="1" showErrorMessage="1" xr:uid="{6C8AE4A2-BDE8-4605-B102-AE5211DC1C69}">
          <x14:formula1>
            <xm:f>従業員情報入力!$A$3:$A$102</xm:f>
          </x14:formula1>
          <xm:sqref>G26:H35</xm:sqref>
        </x14:dataValidation>
        <x14:dataValidation type="list" allowBlank="1" xr:uid="{62BB9018-89E5-41F1-B53E-493170B08CA3}">
          <x14:formula1>
            <xm:f>企業情報入力!$A$3:$A$31</xm:f>
          </x14:formula1>
          <xm:sqref>D8:AD8 T21:AO21</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O44"/>
  <sheetViews>
    <sheetView showGridLines="0" view="pageBreakPreview" topLeftCell="A4" zoomScaleNormal="100" zoomScaleSheetLayoutView="100" zoomScalePageLayoutView="95" workbookViewId="0">
      <selection activeCell="E17" sqref="E17:Z17"/>
    </sheetView>
  </sheetViews>
  <sheetFormatPr defaultRowHeight="18.75"/>
  <cols>
    <col min="1" max="1" width="4.125" style="22" customWidth="1"/>
    <col min="2" max="2" width="1.875" style="22" customWidth="1"/>
    <col min="3" max="3" width="11.875" style="22" customWidth="1"/>
    <col min="4" max="4" width="4.125" style="22" customWidth="1"/>
    <col min="5" max="5" width="13.375" style="22" customWidth="1"/>
    <col min="6" max="14" width="2.125" style="22" customWidth="1"/>
    <col min="15" max="15" width="1.5" style="22" customWidth="1"/>
    <col min="16" max="16" width="4.5" style="22" customWidth="1"/>
    <col min="17" max="20" width="2.125" style="22" customWidth="1"/>
    <col min="21" max="21" width="2.25" style="22" customWidth="1"/>
    <col min="22" max="24" width="2.125" style="22" customWidth="1"/>
    <col min="25" max="25" width="2" style="22" customWidth="1"/>
    <col min="26" max="36" width="2.125" style="22" customWidth="1"/>
    <col min="37" max="37" width="2" style="22" customWidth="1"/>
    <col min="38" max="39" width="2.125" style="22" customWidth="1"/>
    <col min="40" max="40" width="2" style="22" customWidth="1"/>
    <col min="41" max="16384" width="9" style="22"/>
  </cols>
  <sheetData>
    <row r="1" spans="1:40" s="20" customFormat="1" ht="13.5">
      <c r="A1" s="19" t="s">
        <v>23</v>
      </c>
      <c r="B1" s="19"/>
      <c r="Y1" s="21"/>
      <c r="Z1" s="21"/>
      <c r="AA1" s="21"/>
      <c r="AB1" s="21"/>
      <c r="AC1" s="21"/>
      <c r="AD1" s="21"/>
      <c r="AE1" s="21"/>
      <c r="AF1" s="21"/>
      <c r="AG1" s="21"/>
      <c r="AH1" s="21"/>
      <c r="AI1" s="21"/>
      <c r="AJ1" s="21"/>
      <c r="AK1" s="21"/>
      <c r="AL1" s="21"/>
      <c r="AM1" s="21"/>
      <c r="AN1" s="21"/>
    </row>
    <row r="2" spans="1:40" ht="30" customHeight="1">
      <c r="A2" s="363" t="s">
        <v>52</v>
      </c>
      <c r="B2" s="363"/>
      <c r="C2" s="363"/>
      <c r="D2" s="363"/>
      <c r="E2" s="363"/>
      <c r="F2" s="363"/>
      <c r="G2" s="363"/>
      <c r="H2" s="363"/>
      <c r="I2" s="363"/>
      <c r="J2" s="363"/>
      <c r="K2" s="363"/>
      <c r="L2" s="363"/>
      <c r="M2" s="363"/>
      <c r="N2" s="363"/>
      <c r="O2" s="363"/>
      <c r="P2" s="363"/>
      <c r="Q2" s="363"/>
      <c r="R2" s="363"/>
      <c r="S2" s="363"/>
      <c r="T2" s="363"/>
      <c r="U2" s="363"/>
      <c r="V2" s="363"/>
      <c r="W2" s="363"/>
      <c r="X2" s="363"/>
      <c r="Y2" s="363"/>
      <c r="Z2" s="363"/>
      <c r="AA2" s="363"/>
      <c r="AB2" s="363"/>
      <c r="AC2" s="363"/>
      <c r="AD2" s="363"/>
      <c r="AE2" s="363"/>
      <c r="AF2" s="363"/>
      <c r="AG2" s="363"/>
      <c r="AH2" s="363"/>
      <c r="AI2" s="363"/>
      <c r="AJ2" s="363"/>
      <c r="AK2" s="363"/>
    </row>
    <row r="3" spans="1:40" ht="20.100000000000001" customHeight="1">
      <c r="T3" s="23"/>
      <c r="U3" s="23"/>
      <c r="X3" s="364" t="s">
        <v>24</v>
      </c>
      <c r="Y3" s="364"/>
      <c r="Z3" s="364"/>
      <c r="AA3" s="364"/>
      <c r="AB3" s="365" t="str">
        <f>IF(【毎月提出】５号!AH5=0,"",【毎月提出】５号!AH5)</f>
        <v/>
      </c>
      <c r="AC3" s="365"/>
      <c r="AD3" s="365"/>
      <c r="AE3" s="365"/>
      <c r="AF3" s="365"/>
      <c r="AG3" s="365"/>
      <c r="AH3" s="365"/>
      <c r="AI3" s="365"/>
      <c r="AJ3" s="365"/>
      <c r="AK3" s="365"/>
    </row>
    <row r="4" spans="1:40" ht="20.100000000000001" customHeight="1">
      <c r="A4" s="24"/>
      <c r="B4" s="369" t="str">
        <f>IF(【毎月提出】５号!B6=0,"",【毎月提出】５号!B6)</f>
        <v>株式会社波多野組</v>
      </c>
      <c r="C4" s="369"/>
      <c r="D4" s="369"/>
      <c r="E4" s="369"/>
      <c r="F4" s="369"/>
      <c r="G4" s="369"/>
      <c r="H4" s="368" t="s">
        <v>50</v>
      </c>
      <c r="I4" s="368"/>
      <c r="J4" s="368"/>
      <c r="K4" s="24"/>
      <c r="L4" s="24"/>
      <c r="M4" s="24"/>
      <c r="N4" s="24"/>
      <c r="O4" s="24"/>
      <c r="P4" s="24"/>
      <c r="Q4" s="24"/>
      <c r="R4" s="24"/>
      <c r="S4" s="24"/>
      <c r="T4" s="24"/>
      <c r="U4" s="24"/>
      <c r="V4" s="25"/>
      <c r="W4" s="25"/>
      <c r="X4" s="366" t="s">
        <v>25</v>
      </c>
      <c r="Y4" s="366"/>
      <c r="Z4" s="366"/>
      <c r="AA4" s="366"/>
      <c r="AB4" s="367">
        <f>IF(【毎月提出】５号!AH6=0,"",【毎月提出】５号!AH6)</f>
        <v>45383</v>
      </c>
      <c r="AC4" s="367"/>
      <c r="AD4" s="367"/>
      <c r="AE4" s="367"/>
      <c r="AF4" s="367"/>
      <c r="AG4" s="367"/>
      <c r="AH4" s="367"/>
      <c r="AI4" s="367"/>
      <c r="AJ4" s="367"/>
      <c r="AK4" s="367"/>
    </row>
    <row r="5" spans="1:40" ht="24.95" customHeight="1">
      <c r="C5" s="26"/>
      <c r="D5" s="26"/>
      <c r="E5" s="26"/>
      <c r="F5" s="26"/>
      <c r="G5" s="26"/>
      <c r="H5" s="26"/>
      <c r="I5" s="26"/>
      <c r="J5" s="26"/>
      <c r="K5" s="26"/>
      <c r="L5" s="26"/>
      <c r="M5" s="26"/>
      <c r="N5" s="26"/>
      <c r="O5" s="26"/>
      <c r="P5" s="27"/>
      <c r="Q5" s="27"/>
      <c r="R5" s="28"/>
      <c r="T5" s="25"/>
      <c r="U5" s="25"/>
      <c r="V5" s="25"/>
      <c r="W5" s="25"/>
      <c r="X5" s="25"/>
      <c r="Y5" s="25"/>
      <c r="Z5" s="25"/>
      <c r="AA5" s="29"/>
      <c r="AB5" s="29"/>
      <c r="AC5" s="30"/>
      <c r="AD5" s="30"/>
      <c r="AE5" s="30"/>
      <c r="AF5" s="30"/>
      <c r="AG5" s="30"/>
      <c r="AH5" s="30"/>
      <c r="AI5" s="30"/>
      <c r="AJ5" s="30"/>
      <c r="AK5" s="30"/>
    </row>
    <row r="6" spans="1:40" ht="18.95" customHeight="1">
      <c r="B6" s="351" t="s">
        <v>26</v>
      </c>
      <c r="C6" s="351"/>
      <c r="D6" s="31"/>
      <c r="E6" s="341" t="str">
        <f>IF(【毎月提出】５号!D8=0,"",【毎月提出】５号!D8)</f>
        <v/>
      </c>
      <c r="F6" s="341"/>
      <c r="G6" s="341"/>
      <c r="H6" s="341"/>
      <c r="I6" s="341"/>
      <c r="J6" s="341"/>
      <c r="K6" s="341"/>
      <c r="L6" s="341"/>
      <c r="M6" s="341"/>
      <c r="N6" s="341"/>
      <c r="O6" s="341"/>
      <c r="P6" s="341"/>
      <c r="Q6" s="341"/>
      <c r="R6" s="341"/>
      <c r="S6" s="341"/>
      <c r="T6" s="341"/>
      <c r="U6" s="341"/>
      <c r="V6" s="341"/>
      <c r="W6" s="341"/>
      <c r="X6" s="341"/>
      <c r="Y6" s="341"/>
      <c r="Z6" s="341"/>
      <c r="AA6" s="32"/>
      <c r="AB6" s="32"/>
      <c r="AC6" s="370"/>
      <c r="AD6" s="371"/>
      <c r="AE6" s="371"/>
      <c r="AF6" s="371"/>
      <c r="AG6" s="371"/>
      <c r="AH6" s="371"/>
      <c r="AI6" s="371"/>
      <c r="AJ6" s="371"/>
      <c r="AK6" s="371"/>
    </row>
    <row r="7" spans="1:40" ht="18.95" customHeight="1">
      <c r="B7" s="342" t="s">
        <v>112</v>
      </c>
      <c r="C7" s="342"/>
      <c r="D7" s="144"/>
      <c r="E7" s="341" t="str">
        <f>IF(【毎月提出】５号!D9=0,"",【毎月提出】５号!D9&amp;"　"&amp;【毎月提出】５号!F9)</f>
        <v>　</v>
      </c>
      <c r="F7" s="341"/>
      <c r="G7" s="341"/>
      <c r="H7" s="341"/>
      <c r="I7" s="341"/>
      <c r="J7" s="341"/>
      <c r="K7" s="341"/>
      <c r="L7" s="341"/>
      <c r="M7" s="341"/>
      <c r="N7" s="341"/>
      <c r="O7" s="341"/>
      <c r="P7" s="341"/>
      <c r="Q7" s="341"/>
      <c r="R7" s="341"/>
      <c r="S7" s="341"/>
      <c r="T7" s="341"/>
      <c r="U7" s="341"/>
      <c r="V7" s="341"/>
      <c r="W7" s="341"/>
      <c r="X7" s="341"/>
      <c r="Y7" s="341"/>
      <c r="Z7" s="341"/>
      <c r="AA7" s="34"/>
      <c r="AB7" s="34"/>
      <c r="AC7" s="376" t="str">
        <f>IF(【毎月提出】５号!AH9="○",【毎月提出】５号!AH9,"")</f>
        <v>○</v>
      </c>
      <c r="AD7" s="376"/>
      <c r="AE7" s="377" t="s">
        <v>78</v>
      </c>
      <c r="AF7" s="378"/>
      <c r="AG7" s="378"/>
      <c r="AH7" s="378"/>
      <c r="AI7" s="378"/>
      <c r="AJ7" s="378"/>
      <c r="AK7" s="379"/>
    </row>
    <row r="8" spans="1:40" ht="18.95" customHeight="1">
      <c r="B8" s="342" t="s">
        <v>27</v>
      </c>
      <c r="C8" s="342"/>
      <c r="D8" s="33"/>
      <c r="E8" s="341" t="str">
        <f>IF(【毎月提出】５号!D10=0,"",【毎月提出】５号!D10)</f>
        <v/>
      </c>
      <c r="F8" s="341"/>
      <c r="G8" s="341"/>
      <c r="H8" s="341"/>
      <c r="I8" s="341"/>
      <c r="J8" s="341"/>
      <c r="K8" s="341"/>
      <c r="L8" s="341"/>
      <c r="M8" s="341"/>
      <c r="N8" s="341"/>
      <c r="O8" s="341"/>
      <c r="P8" s="341"/>
      <c r="Q8" s="341"/>
      <c r="R8" s="341"/>
      <c r="S8" s="341"/>
      <c r="T8" s="341"/>
      <c r="U8" s="341"/>
      <c r="V8" s="341"/>
      <c r="W8" s="341"/>
      <c r="X8" s="341"/>
      <c r="Y8" s="341"/>
      <c r="Z8" s="341"/>
      <c r="AA8" s="34"/>
      <c r="AB8" s="34"/>
      <c r="AC8" s="376"/>
      <c r="AD8" s="376"/>
      <c r="AE8" s="380"/>
      <c r="AF8" s="381"/>
      <c r="AG8" s="381"/>
      <c r="AH8" s="381"/>
      <c r="AI8" s="381"/>
      <c r="AJ8" s="381"/>
      <c r="AK8" s="382"/>
    </row>
    <row r="9" spans="1:40" ht="24.95" customHeight="1">
      <c r="B9" s="372" t="s">
        <v>28</v>
      </c>
      <c r="C9" s="372"/>
      <c r="D9" s="36"/>
      <c r="E9" s="341" t="str">
        <f>IF(【毎月提出】５号!D11=0,"",【毎月提出】５号!D11)</f>
        <v/>
      </c>
      <c r="F9" s="341"/>
      <c r="G9" s="341"/>
      <c r="H9" s="341"/>
      <c r="I9" s="341"/>
      <c r="J9" s="341"/>
      <c r="K9" s="341"/>
      <c r="L9" s="341"/>
      <c r="M9" s="341"/>
      <c r="N9" s="341"/>
      <c r="O9" s="341"/>
      <c r="P9" s="341"/>
      <c r="Q9" s="341"/>
      <c r="R9" s="341"/>
      <c r="S9" s="341"/>
      <c r="T9" s="341"/>
      <c r="U9" s="341"/>
      <c r="V9" s="341"/>
      <c r="W9" s="341"/>
      <c r="X9" s="341"/>
      <c r="Y9" s="341"/>
      <c r="Z9" s="341"/>
      <c r="AA9" s="29"/>
      <c r="AB9" s="29"/>
      <c r="AC9" s="357" t="str">
        <f>IF(【毎月提出】５号!AH11="","","○")</f>
        <v/>
      </c>
      <c r="AD9" s="358"/>
      <c r="AE9" s="399" t="s">
        <v>79</v>
      </c>
      <c r="AF9" s="400"/>
      <c r="AG9" s="400"/>
      <c r="AH9" s="400"/>
      <c r="AI9" s="400"/>
      <c r="AJ9" s="400"/>
      <c r="AK9" s="401"/>
    </row>
    <row r="10" spans="1:40" ht="12" customHeight="1">
      <c r="B10" s="338" t="s">
        <v>81</v>
      </c>
      <c r="C10" s="338"/>
      <c r="D10" s="71"/>
      <c r="E10" s="340" t="str">
        <f>IF(【毎月提出】５号!D12=0,"",【毎月提出】５号!D12)</f>
        <v/>
      </c>
      <c r="F10" s="340"/>
      <c r="G10" s="340"/>
      <c r="H10" s="340"/>
      <c r="I10" s="340"/>
      <c r="J10" s="340"/>
      <c r="K10" s="340"/>
      <c r="L10" s="340"/>
      <c r="M10" s="340"/>
      <c r="N10" s="340"/>
      <c r="O10" s="340"/>
      <c r="P10" s="340"/>
      <c r="Q10" s="340"/>
      <c r="R10" s="340"/>
      <c r="S10" s="340"/>
      <c r="T10" s="340"/>
      <c r="U10" s="340"/>
      <c r="V10" s="340"/>
      <c r="W10" s="340"/>
      <c r="X10" s="340"/>
      <c r="Y10" s="340"/>
      <c r="Z10" s="340"/>
      <c r="AA10" s="29"/>
      <c r="AB10" s="29"/>
      <c r="AC10" s="359"/>
      <c r="AD10" s="360"/>
      <c r="AE10" s="402"/>
      <c r="AF10" s="403"/>
      <c r="AG10" s="403"/>
      <c r="AH10" s="403"/>
      <c r="AI10" s="403"/>
      <c r="AJ10" s="403"/>
      <c r="AK10" s="404"/>
    </row>
    <row r="11" spans="1:40" ht="12" customHeight="1">
      <c r="B11" s="339" t="s">
        <v>84</v>
      </c>
      <c r="C11" s="339"/>
      <c r="D11" s="72"/>
      <c r="E11" s="341"/>
      <c r="F11" s="341"/>
      <c r="G11" s="341"/>
      <c r="H11" s="341"/>
      <c r="I11" s="341"/>
      <c r="J11" s="341"/>
      <c r="K11" s="341"/>
      <c r="L11" s="341"/>
      <c r="M11" s="341"/>
      <c r="N11" s="341"/>
      <c r="O11" s="341"/>
      <c r="P11" s="341"/>
      <c r="Q11" s="341"/>
      <c r="R11" s="341"/>
      <c r="S11" s="341"/>
      <c r="T11" s="341"/>
      <c r="U11" s="341"/>
      <c r="V11" s="341"/>
      <c r="W11" s="341"/>
      <c r="X11" s="341"/>
      <c r="Y11" s="341"/>
      <c r="Z11" s="341"/>
      <c r="AA11" s="29"/>
      <c r="AB11" s="29"/>
      <c r="AC11" s="361"/>
      <c r="AD11" s="362"/>
      <c r="AE11" s="405"/>
      <c r="AF11" s="406"/>
      <c r="AG11" s="406"/>
      <c r="AH11" s="406"/>
      <c r="AI11" s="406"/>
      <c r="AJ11" s="406"/>
      <c r="AK11" s="407"/>
    </row>
    <row r="12" spans="1:40" ht="12" customHeight="1">
      <c r="B12" s="356" t="s">
        <v>92</v>
      </c>
      <c r="C12" s="356"/>
      <c r="D12" s="84"/>
      <c r="E12" s="340" t="str">
        <f>IF(【毎月提出】５号!D14=0,"",【毎月提出】５号!D14)</f>
        <v>道路改良工事・道路橋りょう改築工事合併工事（●●・Ｒ▲-▲）（週休２日）</v>
      </c>
      <c r="F12" s="340"/>
      <c r="G12" s="340"/>
      <c r="H12" s="340"/>
      <c r="I12" s="340"/>
      <c r="J12" s="340"/>
      <c r="K12" s="340"/>
      <c r="L12" s="340"/>
      <c r="M12" s="340"/>
      <c r="N12" s="340"/>
      <c r="O12" s="340"/>
      <c r="P12" s="340"/>
      <c r="Q12" s="340"/>
      <c r="R12" s="340"/>
      <c r="S12" s="340"/>
      <c r="T12" s="340"/>
      <c r="U12" s="340"/>
      <c r="V12" s="340"/>
      <c r="W12" s="340"/>
      <c r="X12" s="340"/>
      <c r="Y12" s="340"/>
      <c r="Z12" s="340"/>
      <c r="AA12" s="29"/>
      <c r="AB12" s="29"/>
      <c r="AC12" s="51"/>
      <c r="AD12" s="51"/>
      <c r="AE12" s="83"/>
      <c r="AF12" s="83"/>
      <c r="AG12" s="83"/>
      <c r="AH12" s="83"/>
      <c r="AI12" s="83"/>
      <c r="AJ12" s="83"/>
      <c r="AK12" s="83"/>
    </row>
    <row r="13" spans="1:40" ht="12" customHeight="1">
      <c r="B13" s="351" t="s">
        <v>29</v>
      </c>
      <c r="C13" s="351"/>
      <c r="D13" s="46"/>
      <c r="E13" s="341"/>
      <c r="F13" s="341"/>
      <c r="G13" s="341"/>
      <c r="H13" s="341"/>
      <c r="I13" s="341"/>
      <c r="J13" s="341"/>
      <c r="K13" s="341"/>
      <c r="L13" s="341"/>
      <c r="M13" s="341"/>
      <c r="N13" s="341"/>
      <c r="O13" s="341"/>
      <c r="P13" s="341"/>
      <c r="Q13" s="341"/>
      <c r="R13" s="341"/>
      <c r="S13" s="341"/>
      <c r="T13" s="341"/>
      <c r="U13" s="341"/>
      <c r="V13" s="341"/>
      <c r="W13" s="341"/>
      <c r="X13" s="341"/>
      <c r="Y13" s="341"/>
      <c r="Z13" s="341"/>
      <c r="AA13" s="35"/>
      <c r="AB13" s="35"/>
      <c r="AC13" s="85"/>
      <c r="AD13" s="85"/>
      <c r="AE13" s="85"/>
      <c r="AF13" s="85"/>
      <c r="AG13" s="85"/>
      <c r="AH13" s="85"/>
      <c r="AI13" s="85"/>
      <c r="AJ13" s="85"/>
      <c r="AK13" s="85"/>
    </row>
    <row r="14" spans="1:40" ht="20.100000000000001" customHeight="1">
      <c r="B14" s="351" t="s">
        <v>31</v>
      </c>
      <c r="C14" s="351"/>
      <c r="D14" s="46"/>
      <c r="E14" s="341">
        <f>IF(【毎月提出】５号!D15=0,"",【毎月提出】５号!D15)</f>
        <v>2499001</v>
      </c>
      <c r="F14" s="341"/>
      <c r="G14" s="341"/>
      <c r="H14" s="341"/>
      <c r="I14" s="341"/>
      <c r="J14" s="341"/>
      <c r="K14" s="341"/>
      <c r="L14" s="341"/>
      <c r="M14" s="341"/>
      <c r="N14" s="341"/>
      <c r="O14" s="341"/>
      <c r="P14" s="341"/>
      <c r="Q14" s="341"/>
      <c r="R14" s="341"/>
      <c r="S14" s="341"/>
      <c r="T14" s="341"/>
      <c r="U14" s="341"/>
      <c r="V14" s="341"/>
      <c r="W14" s="341"/>
      <c r="X14" s="341"/>
      <c r="Y14" s="341"/>
      <c r="Z14" s="341"/>
      <c r="AA14" s="35"/>
      <c r="AB14" s="35"/>
      <c r="AC14" s="373" t="s">
        <v>30</v>
      </c>
      <c r="AD14" s="374"/>
      <c r="AE14" s="374"/>
      <c r="AF14" s="374"/>
      <c r="AG14" s="374"/>
      <c r="AH14" s="374"/>
      <c r="AI14" s="374"/>
      <c r="AJ14" s="374"/>
      <c r="AK14" s="375"/>
    </row>
    <row r="15" spans="1:40" ht="12" customHeight="1">
      <c r="B15" s="338" t="s">
        <v>81</v>
      </c>
      <c r="C15" s="338"/>
      <c r="D15" s="71"/>
      <c r="E15" s="340" t="str">
        <f>IF(【毎月提出】５号!D16=0,"",【毎月提出】５号!D16)</f>
        <v>11111111111111</v>
      </c>
      <c r="F15" s="340"/>
      <c r="G15" s="340"/>
      <c r="H15" s="340"/>
      <c r="I15" s="340"/>
      <c r="J15" s="340"/>
      <c r="K15" s="340"/>
      <c r="L15" s="340"/>
      <c r="M15" s="340"/>
      <c r="N15" s="340"/>
      <c r="O15" s="340"/>
      <c r="P15" s="340"/>
      <c r="Q15" s="340"/>
      <c r="R15" s="340"/>
      <c r="S15" s="340"/>
      <c r="T15" s="340"/>
      <c r="U15" s="340"/>
      <c r="V15" s="340"/>
      <c r="W15" s="340"/>
      <c r="X15" s="340"/>
      <c r="Y15" s="340"/>
      <c r="Z15" s="340"/>
      <c r="AA15" s="35"/>
      <c r="AB15" s="35"/>
      <c r="AC15" s="37"/>
      <c r="AJ15" s="38"/>
      <c r="AK15" s="39"/>
    </row>
    <row r="16" spans="1:40" ht="12" customHeight="1">
      <c r="B16" s="339" t="s">
        <v>83</v>
      </c>
      <c r="C16" s="339"/>
      <c r="D16" s="72"/>
      <c r="E16" s="341"/>
      <c r="F16" s="341"/>
      <c r="G16" s="341"/>
      <c r="H16" s="341"/>
      <c r="I16" s="341"/>
      <c r="J16" s="341"/>
      <c r="K16" s="341"/>
      <c r="L16" s="341"/>
      <c r="M16" s="341"/>
      <c r="N16" s="341"/>
      <c r="O16" s="341"/>
      <c r="P16" s="341"/>
      <c r="Q16" s="341"/>
      <c r="R16" s="341"/>
      <c r="S16" s="341"/>
      <c r="T16" s="341"/>
      <c r="U16" s="341"/>
      <c r="V16" s="341"/>
      <c r="W16" s="341"/>
      <c r="X16" s="341"/>
      <c r="Y16" s="341"/>
      <c r="Z16" s="341"/>
      <c r="AA16" s="35"/>
      <c r="AB16" s="35"/>
      <c r="AC16" s="37"/>
      <c r="AJ16" s="38"/>
      <c r="AK16" s="39"/>
    </row>
    <row r="17" spans="1:41" ht="20.100000000000001" customHeight="1">
      <c r="B17" s="342" t="s">
        <v>32</v>
      </c>
      <c r="C17" s="342"/>
      <c r="D17" s="33"/>
      <c r="E17" s="343" t="str">
        <f>IF(【毎月提出】５号!D18=0,"",【毎月提出】５号!D18)</f>
        <v/>
      </c>
      <c r="F17" s="343"/>
      <c r="G17" s="343"/>
      <c r="H17" s="343"/>
      <c r="I17" s="343"/>
      <c r="J17" s="343"/>
      <c r="K17" s="343"/>
      <c r="L17" s="343"/>
      <c r="M17" s="343"/>
      <c r="N17" s="343"/>
      <c r="O17" s="343"/>
      <c r="P17" s="343"/>
      <c r="Q17" s="343"/>
      <c r="R17" s="343"/>
      <c r="S17" s="343"/>
      <c r="T17" s="343"/>
      <c r="U17" s="343"/>
      <c r="V17" s="343"/>
      <c r="W17" s="343"/>
      <c r="X17" s="343"/>
      <c r="Y17" s="343"/>
      <c r="Z17" s="343"/>
      <c r="AA17" s="35"/>
      <c r="AB17" s="35"/>
      <c r="AC17" s="40"/>
      <c r="AD17" s="41"/>
      <c r="AE17" s="41"/>
      <c r="AF17" s="41"/>
      <c r="AG17" s="41"/>
      <c r="AH17" s="41"/>
      <c r="AI17" s="41"/>
      <c r="AJ17" s="344"/>
      <c r="AK17" s="345"/>
    </row>
    <row r="18" spans="1:41" ht="21" customHeight="1">
      <c r="C18" s="42"/>
      <c r="D18" s="42"/>
      <c r="E18" s="43"/>
      <c r="F18" s="44"/>
      <c r="G18" s="44"/>
      <c r="H18" s="44"/>
      <c r="I18" s="44"/>
      <c r="J18" s="44"/>
      <c r="K18" s="44"/>
      <c r="L18" s="44"/>
      <c r="M18" s="44"/>
      <c r="N18" s="44"/>
      <c r="O18" s="44"/>
      <c r="P18" s="44"/>
      <c r="Q18" s="44"/>
      <c r="R18" s="44"/>
      <c r="S18" s="44"/>
      <c r="T18" s="44"/>
      <c r="U18" s="44"/>
      <c r="V18" s="44"/>
      <c r="W18" s="44"/>
      <c r="X18" s="44"/>
      <c r="Y18" s="44"/>
      <c r="Z18" s="45"/>
      <c r="AA18" s="35"/>
      <c r="AB18" s="35"/>
      <c r="AC18" s="35"/>
      <c r="AD18" s="35"/>
      <c r="AE18" s="35"/>
      <c r="AF18" s="35"/>
      <c r="AG18" s="35"/>
      <c r="AH18" s="35"/>
      <c r="AI18" s="35"/>
      <c r="AJ18" s="35"/>
      <c r="AK18" s="35"/>
    </row>
    <row r="19" spans="1:41" ht="18" customHeight="1">
      <c r="B19" s="346" t="s">
        <v>33</v>
      </c>
      <c r="C19" s="347"/>
      <c r="D19" s="42"/>
      <c r="E19" s="348" t="str">
        <f>IF(【毎月提出】５号!D20=0,"",【毎月提出】５号!D20)</f>
        <v>73-00074</v>
      </c>
      <c r="F19" s="348"/>
      <c r="G19" s="348"/>
      <c r="H19" s="348"/>
      <c r="I19" s="348"/>
      <c r="J19" s="348"/>
      <c r="K19" s="348"/>
      <c r="L19" s="348"/>
      <c r="M19" s="348"/>
      <c r="N19" s="348"/>
      <c r="O19" s="348"/>
      <c r="P19" s="346" t="s">
        <v>33</v>
      </c>
      <c r="Q19" s="346"/>
      <c r="R19" s="346"/>
      <c r="S19" s="346"/>
      <c r="T19" s="346"/>
      <c r="U19" s="346"/>
      <c r="V19" s="346"/>
      <c r="W19" s="43"/>
      <c r="X19" s="348" t="str">
        <f>IF(【毎月提出】５号!T20=0,"",【毎月提出】５号!T20)</f>
        <v/>
      </c>
      <c r="Y19" s="348"/>
      <c r="Z19" s="348"/>
      <c r="AA19" s="348"/>
      <c r="AB19" s="348"/>
      <c r="AC19" s="348"/>
      <c r="AD19" s="349"/>
      <c r="AE19" s="349"/>
      <c r="AF19" s="349"/>
      <c r="AG19" s="349"/>
      <c r="AH19" s="349"/>
      <c r="AI19" s="349"/>
      <c r="AJ19" s="349"/>
      <c r="AK19" s="349"/>
    </row>
    <row r="20" spans="1:41" ht="18" customHeight="1">
      <c r="B20" s="339" t="s">
        <v>34</v>
      </c>
      <c r="C20" s="351"/>
      <c r="D20" s="46"/>
      <c r="E20" s="352" t="str">
        <f>IF(【毎月提出】５号!D21=0,"",【毎月提出】５号!D21)</f>
        <v>株式会社波多野組</v>
      </c>
      <c r="F20" s="352"/>
      <c r="G20" s="352"/>
      <c r="H20" s="352"/>
      <c r="I20" s="352"/>
      <c r="J20" s="352"/>
      <c r="K20" s="352"/>
      <c r="L20" s="352"/>
      <c r="M20" s="352"/>
      <c r="N20" s="352"/>
      <c r="O20" s="352"/>
      <c r="P20" s="339" t="s">
        <v>35</v>
      </c>
      <c r="Q20" s="339"/>
      <c r="R20" s="339"/>
      <c r="S20" s="339"/>
      <c r="T20" s="339"/>
      <c r="U20" s="339"/>
      <c r="V20" s="339"/>
      <c r="W20" s="47"/>
      <c r="X20" s="353" t="str">
        <f>IF(【毎月提出】５号!T21=0,"",【毎月提出】５号!T21)</f>
        <v/>
      </c>
      <c r="Y20" s="353"/>
      <c r="Z20" s="353"/>
      <c r="AA20" s="353"/>
      <c r="AB20" s="353"/>
      <c r="AC20" s="353"/>
      <c r="AD20" s="353"/>
      <c r="AE20" s="353"/>
      <c r="AF20" s="353"/>
      <c r="AG20" s="353"/>
      <c r="AH20" s="353"/>
      <c r="AI20" s="353"/>
      <c r="AJ20" s="353"/>
      <c r="AK20" s="353"/>
    </row>
    <row r="21" spans="1:41" ht="21" customHeight="1">
      <c r="K21" s="21"/>
      <c r="L21" s="21"/>
      <c r="M21" s="21"/>
      <c r="N21" s="21"/>
      <c r="O21" s="21"/>
      <c r="P21" s="21"/>
      <c r="Q21" s="48"/>
      <c r="R21" s="48"/>
      <c r="S21" s="48"/>
      <c r="T21" s="48"/>
      <c r="U21" s="48"/>
      <c r="V21" s="38"/>
      <c r="W21" s="38"/>
      <c r="X21" s="38"/>
      <c r="Y21" s="49"/>
      <c r="Z21" s="49"/>
      <c r="AA21" s="49"/>
      <c r="AB21" s="49"/>
      <c r="AC21" s="49"/>
      <c r="AD21" s="49"/>
      <c r="AE21" s="49"/>
      <c r="AF21" s="49"/>
      <c r="AK21" s="38"/>
      <c r="AN21" s="38"/>
    </row>
    <row r="22" spans="1:41" s="20" customFormat="1" ht="25.5" customHeight="1">
      <c r="B22" s="20" t="s">
        <v>36</v>
      </c>
      <c r="I22" s="354" t="s">
        <v>37</v>
      </c>
      <c r="J22" s="354"/>
      <c r="K22" s="354"/>
      <c r="L22" s="354"/>
      <c r="M22" s="355"/>
      <c r="N22" s="355"/>
      <c r="O22" s="355"/>
      <c r="P22" s="350">
        <f>IF(【毎月提出】５号!T24=0,"",【毎月提出】５号!T24)</f>
        <v>45383</v>
      </c>
      <c r="Q22" s="350"/>
      <c r="R22" s="350"/>
      <c r="S22" s="350"/>
      <c r="T22" s="350"/>
      <c r="U22" s="350"/>
      <c r="V22" s="350"/>
      <c r="W22" s="50" t="s">
        <v>38</v>
      </c>
      <c r="X22" s="350">
        <f>IF(【毎月提出】５号!AB24=0,"",【毎月提出】５号!AB24)</f>
        <v>45412</v>
      </c>
      <c r="Y22" s="350"/>
      <c r="Z22" s="350"/>
      <c r="AA22" s="350"/>
      <c r="AB22" s="350"/>
      <c r="AC22" s="350"/>
      <c r="AD22" s="350"/>
      <c r="AE22" s="350"/>
      <c r="AF22" s="350"/>
      <c r="AG22" s="350"/>
    </row>
    <row r="23" spans="1:41" s="51" customFormat="1" ht="15" customHeight="1">
      <c r="A23" s="391" t="s">
        <v>39</v>
      </c>
      <c r="B23" s="391" t="s">
        <v>40</v>
      </c>
      <c r="C23" s="391"/>
      <c r="D23" s="391" t="s">
        <v>41</v>
      </c>
      <c r="E23" s="391" t="s">
        <v>42</v>
      </c>
      <c r="F23" s="391"/>
      <c r="G23" s="391"/>
      <c r="H23" s="391"/>
      <c r="I23" s="391"/>
      <c r="J23" s="391"/>
      <c r="K23" s="392" t="s">
        <v>43</v>
      </c>
      <c r="L23" s="392"/>
      <c r="M23" s="392"/>
      <c r="N23" s="392"/>
      <c r="O23" s="392"/>
      <c r="P23" s="392"/>
      <c r="Q23" s="392" t="s">
        <v>44</v>
      </c>
      <c r="R23" s="392"/>
      <c r="S23" s="392"/>
      <c r="T23" s="392"/>
      <c r="U23" s="392"/>
      <c r="V23" s="392"/>
      <c r="W23" s="392"/>
      <c r="X23" s="392"/>
      <c r="Y23" s="392"/>
      <c r="Z23" s="392"/>
      <c r="AA23" s="392"/>
      <c r="AB23" s="392"/>
      <c r="AC23" s="392"/>
      <c r="AD23" s="392"/>
      <c r="AE23" s="392"/>
      <c r="AF23" s="392"/>
      <c r="AG23" s="392"/>
      <c r="AH23" s="393" t="s">
        <v>45</v>
      </c>
      <c r="AI23" s="394"/>
      <c r="AJ23" s="394"/>
      <c r="AK23" s="395"/>
      <c r="AL23" s="332" t="s">
        <v>80</v>
      </c>
      <c r="AM23" s="333"/>
      <c r="AN23" s="334"/>
    </row>
    <row r="24" spans="1:41" s="52" customFormat="1" ht="15" customHeight="1">
      <c r="A24" s="391"/>
      <c r="B24" s="391"/>
      <c r="C24" s="391"/>
      <c r="D24" s="391"/>
      <c r="E24" s="391"/>
      <c r="F24" s="391"/>
      <c r="G24" s="391"/>
      <c r="H24" s="391"/>
      <c r="I24" s="391"/>
      <c r="J24" s="391"/>
      <c r="K24" s="392"/>
      <c r="L24" s="392"/>
      <c r="M24" s="392"/>
      <c r="N24" s="392"/>
      <c r="O24" s="392"/>
      <c r="P24" s="392"/>
      <c r="Q24" s="392"/>
      <c r="R24" s="392"/>
      <c r="S24" s="392"/>
      <c r="T24" s="392"/>
      <c r="U24" s="392"/>
      <c r="V24" s="392"/>
      <c r="W24" s="392"/>
      <c r="X24" s="392"/>
      <c r="Y24" s="392"/>
      <c r="Z24" s="392"/>
      <c r="AA24" s="392"/>
      <c r="AB24" s="392"/>
      <c r="AC24" s="392"/>
      <c r="AD24" s="392"/>
      <c r="AE24" s="392"/>
      <c r="AF24" s="392"/>
      <c r="AG24" s="392"/>
      <c r="AH24" s="396" t="s">
        <v>93</v>
      </c>
      <c r="AI24" s="397"/>
      <c r="AJ24" s="397"/>
      <c r="AK24" s="398"/>
      <c r="AL24" s="335"/>
      <c r="AM24" s="336"/>
      <c r="AN24" s="337"/>
    </row>
    <row r="25" spans="1:41" ht="30" customHeight="1">
      <c r="A25" s="53">
        <v>1</v>
      </c>
      <c r="B25" s="383" t="str">
        <f t="shared" ref="B25:B33" si="0">IF(K25="","",$E$9)</f>
        <v/>
      </c>
      <c r="C25" s="384"/>
      <c r="D25" s="181" t="str">
        <f>IF(【毎月提出】５号!$F26="","",【毎月提出】５号!$F26)</f>
        <v/>
      </c>
      <c r="E25" s="385" t="str">
        <f>IF(Q25="","",VLOOKUP(Q25,従業員情報入力!$A$2:$E$102,2,0))</f>
        <v/>
      </c>
      <c r="F25" s="386"/>
      <c r="G25" s="386"/>
      <c r="H25" s="386"/>
      <c r="I25" s="386"/>
      <c r="J25" s="387"/>
      <c r="K25" s="388" t="str">
        <f>IF(【毎月提出】５号!$E26=0,"",【毎月提出】５号!$E26)</f>
        <v/>
      </c>
      <c r="L25" s="388"/>
      <c r="M25" s="388"/>
      <c r="N25" s="388"/>
      <c r="O25" s="388"/>
      <c r="P25" s="388"/>
      <c r="Q25" s="389" t="str">
        <f>IF(【毎月提出】５号!$G26=0,"",【毎月提出】５号!$G26)</f>
        <v/>
      </c>
      <c r="R25" s="389"/>
      <c r="S25" s="389"/>
      <c r="T25" s="389"/>
      <c r="U25" s="389"/>
      <c r="V25" s="389"/>
      <c r="W25" s="389"/>
      <c r="X25" s="389"/>
      <c r="Y25" s="389"/>
      <c r="Z25" s="389"/>
      <c r="AA25" s="389"/>
      <c r="AB25" s="389"/>
      <c r="AC25" s="389"/>
      <c r="AD25" s="389"/>
      <c r="AE25" s="389"/>
      <c r="AF25" s="389"/>
      <c r="AG25" s="389"/>
      <c r="AH25" s="390">
        <f>IF(【毎月提出】５号!$AO26=0,"",【毎月提出】５号!$AO26)</f>
        <v>21</v>
      </c>
      <c r="AI25" s="390"/>
      <c r="AJ25" s="390"/>
      <c r="AK25" s="390"/>
      <c r="AL25" s="328" t="str">
        <f>IF(【毎月提出】５号!$AP26="","","○")</f>
        <v/>
      </c>
      <c r="AM25" s="328"/>
      <c r="AN25" s="328"/>
      <c r="AO25" s="82">
        <f>IF(Q25="",0,1)</f>
        <v>0</v>
      </c>
    </row>
    <row r="26" spans="1:41" ht="30" customHeight="1">
      <c r="A26" s="53">
        <v>2</v>
      </c>
      <c r="B26" s="383" t="str">
        <f t="shared" si="0"/>
        <v/>
      </c>
      <c r="C26" s="384"/>
      <c r="D26" s="181" t="str">
        <f>IF(【毎月提出】５号!$F27="","",【毎月提出】５号!$F27)</f>
        <v/>
      </c>
      <c r="E26" s="385" t="str">
        <f>IF(Q26="","",VLOOKUP(Q26,従業員情報入力!$A$2:$E$102,2,0))</f>
        <v/>
      </c>
      <c r="F26" s="386"/>
      <c r="G26" s="386"/>
      <c r="H26" s="386"/>
      <c r="I26" s="386"/>
      <c r="J26" s="387"/>
      <c r="K26" s="388" t="str">
        <f>IF(【毎月提出】５号!$E27=0,"",【毎月提出】５号!$E27)</f>
        <v/>
      </c>
      <c r="L26" s="388"/>
      <c r="M26" s="388"/>
      <c r="N26" s="388"/>
      <c r="O26" s="388"/>
      <c r="P26" s="388"/>
      <c r="Q26" s="389" t="str">
        <f>IF(【毎月提出】５号!$G27=0,"",【毎月提出】５号!$G27)</f>
        <v/>
      </c>
      <c r="R26" s="389"/>
      <c r="S26" s="389"/>
      <c r="T26" s="389"/>
      <c r="U26" s="389"/>
      <c r="V26" s="389"/>
      <c r="W26" s="389"/>
      <c r="X26" s="389"/>
      <c r="Y26" s="389"/>
      <c r="Z26" s="389"/>
      <c r="AA26" s="389"/>
      <c r="AB26" s="389"/>
      <c r="AC26" s="389"/>
      <c r="AD26" s="389"/>
      <c r="AE26" s="389"/>
      <c r="AF26" s="389"/>
      <c r="AG26" s="389"/>
      <c r="AH26" s="390" t="str">
        <f>IF(【毎月提出】５号!$AO27=0,"",【毎月提出】５号!$AO27)</f>
        <v/>
      </c>
      <c r="AI26" s="390"/>
      <c r="AJ26" s="390"/>
      <c r="AK26" s="390"/>
      <c r="AL26" s="328" t="str">
        <f>IF(【毎月提出】５号!$AP27="","","○")</f>
        <v/>
      </c>
      <c r="AM26" s="328"/>
      <c r="AN26" s="328"/>
      <c r="AO26" s="82">
        <f t="shared" ref="AO26:AO34" si="1">IF(Q26="",0,1)</f>
        <v>0</v>
      </c>
    </row>
    <row r="27" spans="1:41" ht="30" customHeight="1">
      <c r="A27" s="53">
        <v>3</v>
      </c>
      <c r="B27" s="383" t="str">
        <f t="shared" si="0"/>
        <v/>
      </c>
      <c r="C27" s="384"/>
      <c r="D27" s="181" t="str">
        <f>IF(【毎月提出】５号!$F28="","",【毎月提出】５号!$F28)</f>
        <v/>
      </c>
      <c r="E27" s="385" t="str">
        <f>IF(Q27="","",VLOOKUP(Q27,従業員情報入力!$A$2:$E$102,2,0))</f>
        <v/>
      </c>
      <c r="F27" s="386"/>
      <c r="G27" s="386"/>
      <c r="H27" s="386"/>
      <c r="I27" s="386"/>
      <c r="J27" s="387"/>
      <c r="K27" s="388" t="str">
        <f>IF(【毎月提出】５号!$E28=0,"",【毎月提出】５号!$E28)</f>
        <v/>
      </c>
      <c r="L27" s="388"/>
      <c r="M27" s="388"/>
      <c r="N27" s="388"/>
      <c r="O27" s="388"/>
      <c r="P27" s="388"/>
      <c r="Q27" s="389" t="str">
        <f>IF(【毎月提出】５号!$G28=0,"",【毎月提出】５号!$G28)</f>
        <v/>
      </c>
      <c r="R27" s="389"/>
      <c r="S27" s="389"/>
      <c r="T27" s="389"/>
      <c r="U27" s="389"/>
      <c r="V27" s="389"/>
      <c r="W27" s="389"/>
      <c r="X27" s="389"/>
      <c r="Y27" s="389"/>
      <c r="Z27" s="389"/>
      <c r="AA27" s="389"/>
      <c r="AB27" s="389"/>
      <c r="AC27" s="389"/>
      <c r="AD27" s="389"/>
      <c r="AE27" s="389"/>
      <c r="AF27" s="389"/>
      <c r="AG27" s="389"/>
      <c r="AH27" s="390" t="str">
        <f>IF(【毎月提出】５号!$AO28=0,"",【毎月提出】５号!$AO28)</f>
        <v/>
      </c>
      <c r="AI27" s="390"/>
      <c r="AJ27" s="390"/>
      <c r="AK27" s="390"/>
      <c r="AL27" s="328" t="str">
        <f>IF(【毎月提出】５号!$AP28="","","○")</f>
        <v/>
      </c>
      <c r="AM27" s="328"/>
      <c r="AN27" s="328"/>
      <c r="AO27" s="82">
        <f t="shared" si="1"/>
        <v>0</v>
      </c>
    </row>
    <row r="28" spans="1:41" ht="30" customHeight="1">
      <c r="A28" s="53">
        <v>4</v>
      </c>
      <c r="B28" s="383" t="str">
        <f t="shared" si="0"/>
        <v/>
      </c>
      <c r="C28" s="384"/>
      <c r="D28" s="181" t="str">
        <f>IF(【毎月提出】５号!$F29="","",【毎月提出】５号!$F29)</f>
        <v/>
      </c>
      <c r="E28" s="385" t="str">
        <f>IF(Q28="","",VLOOKUP(Q28,従業員情報入力!$A$2:$E$102,2,0))</f>
        <v/>
      </c>
      <c r="F28" s="386"/>
      <c r="G28" s="386"/>
      <c r="H28" s="386"/>
      <c r="I28" s="386"/>
      <c r="J28" s="387"/>
      <c r="K28" s="388" t="str">
        <f>IF(【毎月提出】５号!$E29=0,"",【毎月提出】５号!$E29)</f>
        <v/>
      </c>
      <c r="L28" s="388"/>
      <c r="M28" s="388"/>
      <c r="N28" s="388"/>
      <c r="O28" s="388"/>
      <c r="P28" s="388"/>
      <c r="Q28" s="389" t="str">
        <f>IF(【毎月提出】５号!$G29=0,"",【毎月提出】５号!$G29)</f>
        <v/>
      </c>
      <c r="R28" s="389"/>
      <c r="S28" s="389"/>
      <c r="T28" s="389"/>
      <c r="U28" s="389"/>
      <c r="V28" s="389"/>
      <c r="W28" s="389"/>
      <c r="X28" s="389"/>
      <c r="Y28" s="389"/>
      <c r="Z28" s="389"/>
      <c r="AA28" s="389"/>
      <c r="AB28" s="389"/>
      <c r="AC28" s="389"/>
      <c r="AD28" s="389"/>
      <c r="AE28" s="389"/>
      <c r="AF28" s="389"/>
      <c r="AG28" s="389"/>
      <c r="AH28" s="390" t="str">
        <f>IF(【毎月提出】５号!$AO29=0,"",【毎月提出】５号!$AO29)</f>
        <v/>
      </c>
      <c r="AI28" s="390"/>
      <c r="AJ28" s="390"/>
      <c r="AK28" s="390"/>
      <c r="AL28" s="328" t="str">
        <f>IF(【毎月提出】５号!$AP29="","","○")</f>
        <v/>
      </c>
      <c r="AM28" s="328"/>
      <c r="AN28" s="328"/>
      <c r="AO28" s="82">
        <f t="shared" si="1"/>
        <v>0</v>
      </c>
    </row>
    <row r="29" spans="1:41" ht="30" customHeight="1">
      <c r="A29" s="53">
        <v>5</v>
      </c>
      <c r="B29" s="383" t="str">
        <f t="shared" si="0"/>
        <v/>
      </c>
      <c r="C29" s="384"/>
      <c r="D29" s="181" t="str">
        <f>IF(【毎月提出】５号!$F30="","",【毎月提出】５号!$F30)</f>
        <v/>
      </c>
      <c r="E29" s="385" t="str">
        <f>IF(Q29="","",VLOOKUP(Q29,従業員情報入力!$A$2:$E$102,2,0))</f>
        <v/>
      </c>
      <c r="F29" s="386"/>
      <c r="G29" s="386"/>
      <c r="H29" s="386"/>
      <c r="I29" s="386"/>
      <c r="J29" s="387"/>
      <c r="K29" s="388" t="str">
        <f>IF(【毎月提出】５号!$E30=0,"",【毎月提出】５号!$E30)</f>
        <v/>
      </c>
      <c r="L29" s="388"/>
      <c r="M29" s="388"/>
      <c r="N29" s="388"/>
      <c r="O29" s="388"/>
      <c r="P29" s="388"/>
      <c r="Q29" s="389" t="str">
        <f>IF(【毎月提出】５号!$G30=0,"",【毎月提出】５号!$G30)</f>
        <v/>
      </c>
      <c r="R29" s="389"/>
      <c r="S29" s="389"/>
      <c r="T29" s="389"/>
      <c r="U29" s="389"/>
      <c r="V29" s="389"/>
      <c r="W29" s="389"/>
      <c r="X29" s="389"/>
      <c r="Y29" s="389"/>
      <c r="Z29" s="389"/>
      <c r="AA29" s="389"/>
      <c r="AB29" s="389"/>
      <c r="AC29" s="389"/>
      <c r="AD29" s="389"/>
      <c r="AE29" s="389"/>
      <c r="AF29" s="389"/>
      <c r="AG29" s="389"/>
      <c r="AH29" s="390" t="str">
        <f>IF(【毎月提出】５号!$AO30=0,"",【毎月提出】５号!$AO30)</f>
        <v/>
      </c>
      <c r="AI29" s="390"/>
      <c r="AJ29" s="390"/>
      <c r="AK29" s="390"/>
      <c r="AL29" s="328" t="str">
        <f>IF(【毎月提出】５号!$AP30="","","○")</f>
        <v/>
      </c>
      <c r="AM29" s="328"/>
      <c r="AN29" s="328"/>
      <c r="AO29" s="82">
        <f t="shared" si="1"/>
        <v>0</v>
      </c>
    </row>
    <row r="30" spans="1:41" ht="30" customHeight="1">
      <c r="A30" s="53">
        <v>6</v>
      </c>
      <c r="B30" s="383" t="str">
        <f t="shared" si="0"/>
        <v/>
      </c>
      <c r="C30" s="384"/>
      <c r="D30" s="181" t="str">
        <f>IF(【毎月提出】５号!$F31="","",【毎月提出】５号!$F31)</f>
        <v/>
      </c>
      <c r="E30" s="385" t="str">
        <f>IF(Q30="","",VLOOKUP(Q30,従業員情報入力!$A$2:$E$102,2,0))</f>
        <v/>
      </c>
      <c r="F30" s="386"/>
      <c r="G30" s="386"/>
      <c r="H30" s="386"/>
      <c r="I30" s="386"/>
      <c r="J30" s="387"/>
      <c r="K30" s="388" t="str">
        <f>IF(【毎月提出】５号!$E31=0,"",【毎月提出】５号!$E31)</f>
        <v/>
      </c>
      <c r="L30" s="388"/>
      <c r="M30" s="388"/>
      <c r="N30" s="388"/>
      <c r="O30" s="388"/>
      <c r="P30" s="388"/>
      <c r="Q30" s="389" t="str">
        <f>IF(【毎月提出】５号!$G31=0,"",【毎月提出】５号!$G31)</f>
        <v/>
      </c>
      <c r="R30" s="389"/>
      <c r="S30" s="389"/>
      <c r="T30" s="389"/>
      <c r="U30" s="389"/>
      <c r="V30" s="389"/>
      <c r="W30" s="389"/>
      <c r="X30" s="389"/>
      <c r="Y30" s="389"/>
      <c r="Z30" s="389"/>
      <c r="AA30" s="389"/>
      <c r="AB30" s="389"/>
      <c r="AC30" s="389"/>
      <c r="AD30" s="389"/>
      <c r="AE30" s="389"/>
      <c r="AF30" s="389"/>
      <c r="AG30" s="389"/>
      <c r="AH30" s="390" t="str">
        <f>IF(【毎月提出】５号!$AO31=0,"",【毎月提出】５号!$AO31)</f>
        <v/>
      </c>
      <c r="AI30" s="390"/>
      <c r="AJ30" s="390"/>
      <c r="AK30" s="390"/>
      <c r="AL30" s="328" t="str">
        <f>IF(【毎月提出】５号!$AP31="","","○")</f>
        <v/>
      </c>
      <c r="AM30" s="328"/>
      <c r="AN30" s="328"/>
      <c r="AO30" s="82">
        <f t="shared" si="1"/>
        <v>0</v>
      </c>
    </row>
    <row r="31" spans="1:41" ht="30" customHeight="1">
      <c r="A31" s="53">
        <v>7</v>
      </c>
      <c r="B31" s="383" t="str">
        <f t="shared" si="0"/>
        <v/>
      </c>
      <c r="C31" s="384"/>
      <c r="D31" s="181" t="str">
        <f>IF(【毎月提出】５号!$F32="","",【毎月提出】５号!$F32)</f>
        <v/>
      </c>
      <c r="E31" s="385" t="str">
        <f>IF(Q31="","",VLOOKUP(Q31,従業員情報入力!$A$2:$E$102,2,0))</f>
        <v/>
      </c>
      <c r="F31" s="386"/>
      <c r="G31" s="386"/>
      <c r="H31" s="386"/>
      <c r="I31" s="386"/>
      <c r="J31" s="387"/>
      <c r="K31" s="388" t="str">
        <f>IF(【毎月提出】５号!$E32=0,"",【毎月提出】５号!$E32)</f>
        <v/>
      </c>
      <c r="L31" s="388"/>
      <c r="M31" s="388"/>
      <c r="N31" s="388"/>
      <c r="O31" s="388"/>
      <c r="P31" s="388"/>
      <c r="Q31" s="389" t="str">
        <f>IF(【毎月提出】５号!$G32=0,"",【毎月提出】５号!$G32)</f>
        <v/>
      </c>
      <c r="R31" s="389"/>
      <c r="S31" s="389"/>
      <c r="T31" s="389"/>
      <c r="U31" s="389"/>
      <c r="V31" s="389"/>
      <c r="W31" s="389"/>
      <c r="X31" s="389"/>
      <c r="Y31" s="389"/>
      <c r="Z31" s="389"/>
      <c r="AA31" s="389"/>
      <c r="AB31" s="389"/>
      <c r="AC31" s="389"/>
      <c r="AD31" s="389"/>
      <c r="AE31" s="389"/>
      <c r="AF31" s="389"/>
      <c r="AG31" s="389"/>
      <c r="AH31" s="390" t="str">
        <f>IF(【毎月提出】５号!$AO32=0,"",【毎月提出】５号!$AO32)</f>
        <v/>
      </c>
      <c r="AI31" s="390"/>
      <c r="AJ31" s="390"/>
      <c r="AK31" s="390"/>
      <c r="AL31" s="328" t="str">
        <f>IF(【毎月提出】５号!$AP32="","","○")</f>
        <v/>
      </c>
      <c r="AM31" s="328"/>
      <c r="AN31" s="328"/>
      <c r="AO31" s="82">
        <f t="shared" si="1"/>
        <v>0</v>
      </c>
    </row>
    <row r="32" spans="1:41" ht="30" customHeight="1">
      <c r="A32" s="53">
        <v>8</v>
      </c>
      <c r="B32" s="383" t="str">
        <f>IF(K32="","",$E$9)</f>
        <v/>
      </c>
      <c r="C32" s="384"/>
      <c r="D32" s="181" t="str">
        <f>IF(【毎月提出】５号!$F33="","",【毎月提出】５号!$F33)</f>
        <v/>
      </c>
      <c r="E32" s="385" t="str">
        <f>IF(Q32="","",VLOOKUP(Q32,従業員情報入力!$A$2:$E$102,2,0))</f>
        <v/>
      </c>
      <c r="F32" s="386"/>
      <c r="G32" s="386"/>
      <c r="H32" s="386"/>
      <c r="I32" s="386"/>
      <c r="J32" s="387"/>
      <c r="K32" s="388" t="str">
        <f>IF(【毎月提出】５号!$E33=0,"",【毎月提出】５号!$E33)</f>
        <v/>
      </c>
      <c r="L32" s="388"/>
      <c r="M32" s="388"/>
      <c r="N32" s="388"/>
      <c r="O32" s="388"/>
      <c r="P32" s="388"/>
      <c r="Q32" s="389" t="str">
        <f>IF(【毎月提出】５号!$G33=0,"",【毎月提出】５号!$G33)</f>
        <v/>
      </c>
      <c r="R32" s="389"/>
      <c r="S32" s="389"/>
      <c r="T32" s="389"/>
      <c r="U32" s="389"/>
      <c r="V32" s="389"/>
      <c r="W32" s="389"/>
      <c r="X32" s="389"/>
      <c r="Y32" s="389"/>
      <c r="Z32" s="389"/>
      <c r="AA32" s="389"/>
      <c r="AB32" s="389"/>
      <c r="AC32" s="389"/>
      <c r="AD32" s="389"/>
      <c r="AE32" s="389"/>
      <c r="AF32" s="389"/>
      <c r="AG32" s="389"/>
      <c r="AH32" s="390" t="str">
        <f>IF(【毎月提出】５号!$AO33=0,"",【毎月提出】５号!$AO33)</f>
        <v/>
      </c>
      <c r="AI32" s="390"/>
      <c r="AJ32" s="390"/>
      <c r="AK32" s="390"/>
      <c r="AL32" s="328" t="str">
        <f>IF(【毎月提出】５号!$AP33="","","○")</f>
        <v/>
      </c>
      <c r="AM32" s="328"/>
      <c r="AN32" s="328"/>
      <c r="AO32" s="82">
        <f t="shared" si="1"/>
        <v>0</v>
      </c>
    </row>
    <row r="33" spans="1:41" ht="30" customHeight="1">
      <c r="A33" s="53">
        <v>9</v>
      </c>
      <c r="B33" s="383" t="str">
        <f t="shared" si="0"/>
        <v/>
      </c>
      <c r="C33" s="384"/>
      <c r="D33" s="181" t="str">
        <f>IF(【毎月提出】５号!$F34="","",【毎月提出】５号!$F34)</f>
        <v/>
      </c>
      <c r="E33" s="385" t="str">
        <f>IF(Q33="","",VLOOKUP(Q33,従業員情報入力!$A$2:$E$102,2,0))</f>
        <v/>
      </c>
      <c r="F33" s="386"/>
      <c r="G33" s="386"/>
      <c r="H33" s="386"/>
      <c r="I33" s="386"/>
      <c r="J33" s="387"/>
      <c r="K33" s="388" t="str">
        <f>IF(【毎月提出】５号!$E34=0,"",【毎月提出】５号!$E34)</f>
        <v/>
      </c>
      <c r="L33" s="388"/>
      <c r="M33" s="388"/>
      <c r="N33" s="388"/>
      <c r="O33" s="388"/>
      <c r="P33" s="388"/>
      <c r="Q33" s="389" t="str">
        <f>IF(【毎月提出】５号!$G34=0,"",【毎月提出】５号!$G34)</f>
        <v/>
      </c>
      <c r="R33" s="389"/>
      <c r="S33" s="389"/>
      <c r="T33" s="389"/>
      <c r="U33" s="389"/>
      <c r="V33" s="389"/>
      <c r="W33" s="389"/>
      <c r="X33" s="389"/>
      <c r="Y33" s="389"/>
      <c r="Z33" s="389"/>
      <c r="AA33" s="389"/>
      <c r="AB33" s="389"/>
      <c r="AC33" s="389"/>
      <c r="AD33" s="389"/>
      <c r="AE33" s="389"/>
      <c r="AF33" s="389"/>
      <c r="AG33" s="389"/>
      <c r="AH33" s="390" t="str">
        <f>IF(【毎月提出】５号!$AO34=0,"",【毎月提出】５号!$AO34)</f>
        <v/>
      </c>
      <c r="AI33" s="390"/>
      <c r="AJ33" s="390"/>
      <c r="AK33" s="390"/>
      <c r="AL33" s="328" t="str">
        <f>IF(【毎月提出】５号!$AP34="","","○")</f>
        <v/>
      </c>
      <c r="AM33" s="328"/>
      <c r="AN33" s="328"/>
      <c r="AO33" s="82">
        <f t="shared" si="1"/>
        <v>0</v>
      </c>
    </row>
    <row r="34" spans="1:41" ht="30" customHeight="1">
      <c r="A34" s="53">
        <v>10</v>
      </c>
      <c r="B34" s="383" t="str">
        <f>IF(K34="","",$E$9)</f>
        <v/>
      </c>
      <c r="C34" s="384"/>
      <c r="D34" s="181" t="str">
        <f>IF(【毎月提出】５号!$F35="","",【毎月提出】５号!$F35)</f>
        <v/>
      </c>
      <c r="E34" s="385" t="str">
        <f>IF(Q34="","",VLOOKUP(Q34,従業員情報入力!$A$2:$E$102,2,0))</f>
        <v/>
      </c>
      <c r="F34" s="386"/>
      <c r="G34" s="386"/>
      <c r="H34" s="386"/>
      <c r="I34" s="386"/>
      <c r="J34" s="387"/>
      <c r="K34" s="388" t="str">
        <f>IF(【毎月提出】５号!$E35=0,"",【毎月提出】５号!$E35)</f>
        <v/>
      </c>
      <c r="L34" s="388"/>
      <c r="M34" s="388"/>
      <c r="N34" s="388"/>
      <c r="O34" s="388"/>
      <c r="P34" s="388"/>
      <c r="Q34" s="389" t="str">
        <f>IF(【毎月提出】５号!$G35=0,"",【毎月提出】５号!$G35)</f>
        <v/>
      </c>
      <c r="R34" s="389"/>
      <c r="S34" s="389"/>
      <c r="T34" s="389"/>
      <c r="U34" s="389"/>
      <c r="V34" s="389"/>
      <c r="W34" s="389"/>
      <c r="X34" s="389"/>
      <c r="Y34" s="389"/>
      <c r="Z34" s="389"/>
      <c r="AA34" s="389"/>
      <c r="AB34" s="389"/>
      <c r="AC34" s="389"/>
      <c r="AD34" s="389"/>
      <c r="AE34" s="389"/>
      <c r="AF34" s="389"/>
      <c r="AG34" s="389"/>
      <c r="AH34" s="390" t="str">
        <f>IF(【毎月提出】５号!$AO35=0,"",【毎月提出】５号!$AO35)</f>
        <v/>
      </c>
      <c r="AI34" s="390"/>
      <c r="AJ34" s="390"/>
      <c r="AK34" s="390"/>
      <c r="AL34" s="328" t="str">
        <f>IF(【毎月提出】５号!$AP35="","","○")</f>
        <v/>
      </c>
      <c r="AM34" s="328"/>
      <c r="AN34" s="328"/>
      <c r="AO34" s="82">
        <f t="shared" si="1"/>
        <v>0</v>
      </c>
    </row>
    <row r="35" spans="1:41" ht="30" customHeight="1">
      <c r="A35" s="53"/>
      <c r="B35" s="383" t="str">
        <f t="shared" ref="B35:B41" si="2">IF(K35="","",$E$9)</f>
        <v/>
      </c>
      <c r="C35" s="384"/>
      <c r="D35" s="181" t="str">
        <f>IF(【毎月提出】５号!$F36="","",【毎月提出】５号!$F36)</f>
        <v/>
      </c>
      <c r="E35" s="385" t="str">
        <f t="shared" ref="E35" si="3">IF(K35="","",$E$6)</f>
        <v/>
      </c>
      <c r="F35" s="386"/>
      <c r="G35" s="386"/>
      <c r="H35" s="386"/>
      <c r="I35" s="386"/>
      <c r="J35" s="387"/>
      <c r="K35" s="388" t="str">
        <f>IF(【毎月提出】５号!$E36=0,"",【毎月提出】５号!$E36)</f>
        <v/>
      </c>
      <c r="L35" s="388"/>
      <c r="M35" s="388"/>
      <c r="N35" s="388"/>
      <c r="O35" s="388"/>
      <c r="P35" s="388"/>
      <c r="Q35" s="389" t="str">
        <f>IF(【毎月提出】５号!$G36=0,"",【毎月提出】５号!$G36)</f>
        <v/>
      </c>
      <c r="R35" s="389"/>
      <c r="S35" s="389"/>
      <c r="T35" s="389"/>
      <c r="U35" s="389"/>
      <c r="V35" s="389"/>
      <c r="W35" s="389"/>
      <c r="X35" s="389"/>
      <c r="Y35" s="389"/>
      <c r="Z35" s="389"/>
      <c r="AA35" s="389"/>
      <c r="AB35" s="389"/>
      <c r="AC35" s="389"/>
      <c r="AD35" s="389"/>
      <c r="AE35" s="389"/>
      <c r="AF35" s="389"/>
      <c r="AG35" s="389"/>
      <c r="AH35" s="390" t="str">
        <f>IF(【毎月提出】５号!$AO36=0,"",【毎月提出】５号!$AO36)</f>
        <v/>
      </c>
      <c r="AI35" s="390"/>
      <c r="AJ35" s="390"/>
      <c r="AK35" s="390"/>
      <c r="AL35" s="328" t="str">
        <f>IF(【毎月提出】５号!$AP36="","","○")</f>
        <v/>
      </c>
      <c r="AM35" s="328"/>
      <c r="AN35" s="328"/>
      <c r="AO35" s="82">
        <f>IF(Q35="",0,1)</f>
        <v>0</v>
      </c>
    </row>
    <row r="36" spans="1:41" ht="30" customHeight="1">
      <c r="A36" s="53"/>
      <c r="B36" s="383" t="str">
        <f t="shared" si="2"/>
        <v/>
      </c>
      <c r="C36" s="384"/>
      <c r="D36" s="181" t="str">
        <f>IF(【毎月提出】５号!$F37="","",【毎月提出】５号!$F37)</f>
        <v/>
      </c>
      <c r="E36" s="385" t="str">
        <f t="shared" ref="E36:E41" si="4">IF(K36="","",$E$6)</f>
        <v/>
      </c>
      <c r="F36" s="386"/>
      <c r="G36" s="386"/>
      <c r="H36" s="386"/>
      <c r="I36" s="386"/>
      <c r="J36" s="387"/>
      <c r="K36" s="388" t="str">
        <f>IF(【毎月提出】５号!$E37=0,"",【毎月提出】５号!$E37)</f>
        <v/>
      </c>
      <c r="L36" s="388"/>
      <c r="M36" s="388"/>
      <c r="N36" s="388"/>
      <c r="O36" s="388"/>
      <c r="P36" s="388"/>
      <c r="Q36" s="389" t="str">
        <f>IF(【毎月提出】５号!$G37=0,"",【毎月提出】５号!$G37)</f>
        <v/>
      </c>
      <c r="R36" s="389"/>
      <c r="S36" s="389"/>
      <c r="T36" s="389"/>
      <c r="U36" s="389"/>
      <c r="V36" s="389"/>
      <c r="W36" s="389"/>
      <c r="X36" s="389"/>
      <c r="Y36" s="389"/>
      <c r="Z36" s="389"/>
      <c r="AA36" s="389"/>
      <c r="AB36" s="389"/>
      <c r="AC36" s="389"/>
      <c r="AD36" s="389"/>
      <c r="AE36" s="389"/>
      <c r="AF36" s="389"/>
      <c r="AG36" s="389"/>
      <c r="AH36" s="390" t="str">
        <f>IF(【毎月提出】５号!$AO37=0,"",【毎月提出】５号!$AO37)</f>
        <v/>
      </c>
      <c r="AI36" s="390"/>
      <c r="AJ36" s="390"/>
      <c r="AK36" s="390"/>
      <c r="AL36" s="328" t="str">
        <f>IF(【毎月提出】５号!$AP37="","","○")</f>
        <v/>
      </c>
      <c r="AM36" s="328"/>
      <c r="AN36" s="328"/>
      <c r="AO36" s="82">
        <f t="shared" ref="AO36:AO40" si="5">IF(Q36="",0,1)</f>
        <v>0</v>
      </c>
    </row>
    <row r="37" spans="1:41" ht="30" customHeight="1">
      <c r="A37" s="53"/>
      <c r="B37" s="383" t="str">
        <f t="shared" si="2"/>
        <v/>
      </c>
      <c r="C37" s="384"/>
      <c r="D37" s="181" t="str">
        <f>IF(【毎月提出】５号!$F38="","",【毎月提出】５号!$F38)</f>
        <v/>
      </c>
      <c r="E37" s="385" t="str">
        <f t="shared" si="4"/>
        <v/>
      </c>
      <c r="F37" s="386"/>
      <c r="G37" s="386"/>
      <c r="H37" s="386"/>
      <c r="I37" s="386"/>
      <c r="J37" s="387"/>
      <c r="K37" s="388" t="str">
        <f>IF(【毎月提出】５号!$E38=0,"",【毎月提出】５号!$E38)</f>
        <v/>
      </c>
      <c r="L37" s="388"/>
      <c r="M37" s="388"/>
      <c r="N37" s="388"/>
      <c r="O37" s="388"/>
      <c r="P37" s="388"/>
      <c r="Q37" s="389" t="str">
        <f>IF(【毎月提出】５号!$G38=0,"",【毎月提出】５号!$G38)</f>
        <v/>
      </c>
      <c r="R37" s="389"/>
      <c r="S37" s="389"/>
      <c r="T37" s="389"/>
      <c r="U37" s="389"/>
      <c r="V37" s="389"/>
      <c r="W37" s="389"/>
      <c r="X37" s="389"/>
      <c r="Y37" s="389"/>
      <c r="Z37" s="389"/>
      <c r="AA37" s="389"/>
      <c r="AB37" s="389"/>
      <c r="AC37" s="389"/>
      <c r="AD37" s="389"/>
      <c r="AE37" s="389"/>
      <c r="AF37" s="389"/>
      <c r="AG37" s="389"/>
      <c r="AH37" s="390" t="str">
        <f>IF(【毎月提出】５号!$AO38=0,"",【毎月提出】５号!$AO38)</f>
        <v/>
      </c>
      <c r="AI37" s="390"/>
      <c r="AJ37" s="390"/>
      <c r="AK37" s="390"/>
      <c r="AL37" s="328" t="str">
        <f>IF(【毎月提出】５号!$AP38="","","○")</f>
        <v/>
      </c>
      <c r="AM37" s="328"/>
      <c r="AN37" s="328"/>
      <c r="AO37" s="82">
        <f t="shared" si="5"/>
        <v>0</v>
      </c>
    </row>
    <row r="38" spans="1:41" ht="30" customHeight="1">
      <c r="A38" s="53"/>
      <c r="B38" s="383" t="str">
        <f t="shared" si="2"/>
        <v/>
      </c>
      <c r="C38" s="384"/>
      <c r="D38" s="181" t="str">
        <f>IF(【毎月提出】５号!$F39="","",【毎月提出】５号!$F39)</f>
        <v/>
      </c>
      <c r="E38" s="385" t="str">
        <f t="shared" si="4"/>
        <v/>
      </c>
      <c r="F38" s="386"/>
      <c r="G38" s="386"/>
      <c r="H38" s="386"/>
      <c r="I38" s="386"/>
      <c r="J38" s="387"/>
      <c r="K38" s="388" t="str">
        <f>IF(【毎月提出】５号!$E39=0,"",【毎月提出】５号!$E39)</f>
        <v/>
      </c>
      <c r="L38" s="388"/>
      <c r="M38" s="388"/>
      <c r="N38" s="388"/>
      <c r="O38" s="388"/>
      <c r="P38" s="388"/>
      <c r="Q38" s="389" t="str">
        <f>IF(【毎月提出】５号!$G39=0,"",【毎月提出】５号!$G39)</f>
        <v/>
      </c>
      <c r="R38" s="389"/>
      <c r="S38" s="389"/>
      <c r="T38" s="389"/>
      <c r="U38" s="389"/>
      <c r="V38" s="389"/>
      <c r="W38" s="389"/>
      <c r="X38" s="389"/>
      <c r="Y38" s="389"/>
      <c r="Z38" s="389"/>
      <c r="AA38" s="389"/>
      <c r="AB38" s="389"/>
      <c r="AC38" s="389"/>
      <c r="AD38" s="389"/>
      <c r="AE38" s="389"/>
      <c r="AF38" s="389"/>
      <c r="AG38" s="389"/>
      <c r="AH38" s="390" t="str">
        <f>IF(【毎月提出】５号!$AO39=0,"",【毎月提出】５号!$AO39)</f>
        <v/>
      </c>
      <c r="AI38" s="390"/>
      <c r="AJ38" s="390"/>
      <c r="AK38" s="390"/>
      <c r="AL38" s="328" t="str">
        <f>IF(【毎月提出】５号!$AP39="","","○")</f>
        <v/>
      </c>
      <c r="AM38" s="328"/>
      <c r="AN38" s="328"/>
      <c r="AO38" s="82">
        <f t="shared" si="5"/>
        <v>0</v>
      </c>
    </row>
    <row r="39" spans="1:41" ht="30" customHeight="1">
      <c r="A39" s="53"/>
      <c r="B39" s="383" t="str">
        <f t="shared" si="2"/>
        <v/>
      </c>
      <c r="C39" s="384"/>
      <c r="D39" s="181" t="str">
        <f>IF(【毎月提出】５号!$F40="","",【毎月提出】５号!$F40)</f>
        <v/>
      </c>
      <c r="E39" s="385" t="str">
        <f t="shared" si="4"/>
        <v/>
      </c>
      <c r="F39" s="386"/>
      <c r="G39" s="386"/>
      <c r="H39" s="386"/>
      <c r="I39" s="386"/>
      <c r="J39" s="387"/>
      <c r="K39" s="388" t="str">
        <f>IF(【毎月提出】５号!$E40=0,"",【毎月提出】５号!$E40)</f>
        <v/>
      </c>
      <c r="L39" s="388"/>
      <c r="M39" s="388"/>
      <c r="N39" s="388"/>
      <c r="O39" s="388"/>
      <c r="P39" s="388"/>
      <c r="Q39" s="389" t="str">
        <f>IF(【毎月提出】５号!$G40=0,"",【毎月提出】５号!$G40)</f>
        <v/>
      </c>
      <c r="R39" s="389"/>
      <c r="S39" s="389"/>
      <c r="T39" s="389"/>
      <c r="U39" s="389"/>
      <c r="V39" s="389"/>
      <c r="W39" s="389"/>
      <c r="X39" s="389"/>
      <c r="Y39" s="389"/>
      <c r="Z39" s="389"/>
      <c r="AA39" s="389"/>
      <c r="AB39" s="389"/>
      <c r="AC39" s="389"/>
      <c r="AD39" s="389"/>
      <c r="AE39" s="389"/>
      <c r="AF39" s="389"/>
      <c r="AG39" s="389"/>
      <c r="AH39" s="390" t="str">
        <f>IF(【毎月提出】５号!$AO40=0,"",【毎月提出】５号!$AO40)</f>
        <v/>
      </c>
      <c r="AI39" s="390"/>
      <c r="AJ39" s="390"/>
      <c r="AK39" s="390"/>
      <c r="AL39" s="328" t="str">
        <f>IF(【毎月提出】５号!$AP40="","","○")</f>
        <v/>
      </c>
      <c r="AM39" s="328"/>
      <c r="AN39" s="328"/>
      <c r="AO39" s="82">
        <f t="shared" si="5"/>
        <v>0</v>
      </c>
    </row>
    <row r="40" spans="1:41" ht="30" customHeight="1">
      <c r="A40" s="53"/>
      <c r="B40" s="383" t="str">
        <f t="shared" si="2"/>
        <v/>
      </c>
      <c r="C40" s="384"/>
      <c r="D40" s="181" t="str">
        <f>IF(【毎月提出】５号!$F41="","",【毎月提出】５号!$F41)</f>
        <v/>
      </c>
      <c r="E40" s="385" t="str">
        <f t="shared" si="4"/>
        <v/>
      </c>
      <c r="F40" s="386"/>
      <c r="G40" s="386"/>
      <c r="H40" s="386"/>
      <c r="I40" s="386"/>
      <c r="J40" s="387"/>
      <c r="K40" s="388" t="str">
        <f>IF(【毎月提出】５号!$E41=0,"",【毎月提出】５号!$E41)</f>
        <v/>
      </c>
      <c r="L40" s="388"/>
      <c r="M40" s="388"/>
      <c r="N40" s="388"/>
      <c r="O40" s="388"/>
      <c r="P40" s="388"/>
      <c r="Q40" s="389" t="str">
        <f>IF(【毎月提出】５号!$G41=0,"",【毎月提出】５号!$G41)</f>
        <v/>
      </c>
      <c r="R40" s="389"/>
      <c r="S40" s="389"/>
      <c r="T40" s="389"/>
      <c r="U40" s="389"/>
      <c r="V40" s="389"/>
      <c r="W40" s="389"/>
      <c r="X40" s="389"/>
      <c r="Y40" s="389"/>
      <c r="Z40" s="389"/>
      <c r="AA40" s="389"/>
      <c r="AB40" s="389"/>
      <c r="AC40" s="389"/>
      <c r="AD40" s="389"/>
      <c r="AE40" s="389"/>
      <c r="AF40" s="389"/>
      <c r="AG40" s="389"/>
      <c r="AH40" s="390" t="str">
        <f>IF(【毎月提出】５号!$AO41=0,"",【毎月提出】５号!$AO41)</f>
        <v/>
      </c>
      <c r="AI40" s="390"/>
      <c r="AJ40" s="390"/>
      <c r="AK40" s="390"/>
      <c r="AL40" s="328" t="str">
        <f>IF(【毎月提出】５号!$AP41="","","○")</f>
        <v/>
      </c>
      <c r="AM40" s="328"/>
      <c r="AN40" s="328"/>
      <c r="AO40" s="82">
        <f t="shared" si="5"/>
        <v>0</v>
      </c>
    </row>
    <row r="41" spans="1:41" ht="30" customHeight="1">
      <c r="A41" s="53"/>
      <c r="B41" s="383" t="str">
        <f t="shared" si="2"/>
        <v/>
      </c>
      <c r="C41" s="384"/>
      <c r="D41" s="181" t="str">
        <f>IF(【毎月提出】５号!$F42="","",【毎月提出】５号!$F42)</f>
        <v/>
      </c>
      <c r="E41" s="385" t="str">
        <f t="shared" si="4"/>
        <v/>
      </c>
      <c r="F41" s="386"/>
      <c r="G41" s="386"/>
      <c r="H41" s="386"/>
      <c r="I41" s="386"/>
      <c r="J41" s="387"/>
      <c r="K41" s="388" t="str">
        <f>IF(【毎月提出】５号!$E42=0,"",【毎月提出】５号!$E42)</f>
        <v/>
      </c>
      <c r="L41" s="388"/>
      <c r="M41" s="388"/>
      <c r="N41" s="388"/>
      <c r="O41" s="388"/>
      <c r="P41" s="388"/>
      <c r="Q41" s="389" t="str">
        <f>IF(【毎月提出】５号!$G42=0,"",【毎月提出】５号!$G42)</f>
        <v/>
      </c>
      <c r="R41" s="389"/>
      <c r="S41" s="389"/>
      <c r="T41" s="389"/>
      <c r="U41" s="389"/>
      <c r="V41" s="389"/>
      <c r="W41" s="389"/>
      <c r="X41" s="389"/>
      <c r="Y41" s="389"/>
      <c r="Z41" s="389"/>
      <c r="AA41" s="389"/>
      <c r="AB41" s="389"/>
      <c r="AC41" s="389"/>
      <c r="AD41" s="389"/>
      <c r="AE41" s="389"/>
      <c r="AF41" s="389"/>
      <c r="AG41" s="389"/>
      <c r="AH41" s="390" t="str">
        <f>IF(【毎月提出】５号!$AO42=0,"",【毎月提出】５号!$AO42)</f>
        <v/>
      </c>
      <c r="AI41" s="390"/>
      <c r="AJ41" s="390"/>
      <c r="AK41" s="390"/>
      <c r="AL41" s="328" t="str">
        <f>IF(【毎月提出】５号!$AP42="","","○")</f>
        <v/>
      </c>
      <c r="AM41" s="328"/>
      <c r="AN41" s="328"/>
      <c r="AO41" s="82">
        <f>IF(Q41="",0,1)</f>
        <v>0</v>
      </c>
    </row>
    <row r="42" spans="1:41" ht="30" customHeight="1">
      <c r="A42" s="408" t="s">
        <v>90</v>
      </c>
      <c r="B42" s="409"/>
      <c r="C42" s="409"/>
      <c r="D42" s="409"/>
      <c r="E42" s="409"/>
      <c r="F42" s="409"/>
      <c r="G42" s="409"/>
      <c r="H42" s="409"/>
      <c r="I42" s="409"/>
      <c r="J42" s="409"/>
      <c r="K42" s="409"/>
      <c r="L42" s="409"/>
      <c r="M42" s="409"/>
      <c r="N42" s="409"/>
      <c r="O42" s="409"/>
      <c r="P42" s="409"/>
      <c r="Q42" s="409"/>
      <c r="R42" s="409"/>
      <c r="S42" s="409"/>
      <c r="T42" s="409"/>
      <c r="U42" s="409"/>
      <c r="V42" s="409"/>
      <c r="W42" s="409"/>
      <c r="X42" s="409"/>
      <c r="Y42" s="409"/>
      <c r="Z42" s="409"/>
      <c r="AA42" s="409"/>
      <c r="AB42" s="409"/>
      <c r="AC42" s="409"/>
      <c r="AD42" s="409"/>
      <c r="AE42" s="409"/>
      <c r="AF42" s="409"/>
      <c r="AG42" s="410"/>
      <c r="AH42" s="411">
        <f>SUM(AH25:AK41)</f>
        <v>21</v>
      </c>
      <c r="AI42" s="412"/>
      <c r="AJ42" s="412"/>
      <c r="AK42" s="413"/>
      <c r="AL42" s="329">
        <f>COUNTIF(AL25:AN41,"○")</f>
        <v>0</v>
      </c>
      <c r="AM42" s="330"/>
      <c r="AN42" s="331"/>
      <c r="AO42" s="82">
        <f>SUM(AO25:AO41)</f>
        <v>0</v>
      </c>
    </row>
    <row r="43" spans="1:41">
      <c r="E43" s="136" t="s">
        <v>106</v>
      </c>
    </row>
    <row r="44" spans="1:41">
      <c r="AL44" s="21"/>
      <c r="AM44" s="21"/>
      <c r="AN44" s="21"/>
    </row>
  </sheetData>
  <mergeCells count="161">
    <mergeCell ref="B41:C41"/>
    <mergeCell ref="E41:J41"/>
    <mergeCell ref="K41:P41"/>
    <mergeCell ref="Q41:AG41"/>
    <mergeCell ref="AH41:AK41"/>
    <mergeCell ref="AL41:AN41"/>
    <mergeCell ref="B39:C39"/>
    <mergeCell ref="E39:J39"/>
    <mergeCell ref="K39:P39"/>
    <mergeCell ref="Q39:AG39"/>
    <mergeCell ref="AH39:AK39"/>
    <mergeCell ref="AL39:AN39"/>
    <mergeCell ref="B40:C40"/>
    <mergeCell ref="E40:J40"/>
    <mergeCell ref="K40:P40"/>
    <mergeCell ref="Q40:AG40"/>
    <mergeCell ref="AH40:AK40"/>
    <mergeCell ref="AL40:AN40"/>
    <mergeCell ref="B37:C37"/>
    <mergeCell ref="E37:J37"/>
    <mergeCell ref="K37:P37"/>
    <mergeCell ref="Q37:AG37"/>
    <mergeCell ref="AH37:AK37"/>
    <mergeCell ref="AL37:AN37"/>
    <mergeCell ref="B38:C38"/>
    <mergeCell ref="E38:J38"/>
    <mergeCell ref="K38:P38"/>
    <mergeCell ref="Q38:AG38"/>
    <mergeCell ref="AH38:AK38"/>
    <mergeCell ref="AL38:AN38"/>
    <mergeCell ref="B35:C35"/>
    <mergeCell ref="E35:J35"/>
    <mergeCell ref="K35:P35"/>
    <mergeCell ref="Q35:AG35"/>
    <mergeCell ref="AH35:AK35"/>
    <mergeCell ref="AL35:AN35"/>
    <mergeCell ref="B36:C36"/>
    <mergeCell ref="E36:J36"/>
    <mergeCell ref="K36:P36"/>
    <mergeCell ref="Q36:AG36"/>
    <mergeCell ref="AH36:AK36"/>
    <mergeCell ref="AL36:AN36"/>
    <mergeCell ref="AE9:AK11"/>
    <mergeCell ref="A42:AG42"/>
    <mergeCell ref="AH42:AK42"/>
    <mergeCell ref="B34:C34"/>
    <mergeCell ref="E34:J34"/>
    <mergeCell ref="K34:P34"/>
    <mergeCell ref="Q34:AG34"/>
    <mergeCell ref="AH34:AK34"/>
    <mergeCell ref="B33:C33"/>
    <mergeCell ref="E33:J33"/>
    <mergeCell ref="K33:P33"/>
    <mergeCell ref="Q33:AG33"/>
    <mergeCell ref="AH33:AK33"/>
    <mergeCell ref="B32:C32"/>
    <mergeCell ref="E32:J32"/>
    <mergeCell ref="K32:P32"/>
    <mergeCell ref="Q32:AG32"/>
    <mergeCell ref="AH32:AK32"/>
    <mergeCell ref="B31:C31"/>
    <mergeCell ref="E31:J31"/>
    <mergeCell ref="K31:P31"/>
    <mergeCell ref="Q31:AG31"/>
    <mergeCell ref="AH31:AK31"/>
    <mergeCell ref="B30:C30"/>
    <mergeCell ref="E30:J30"/>
    <mergeCell ref="K30:P30"/>
    <mergeCell ref="Q30:AG30"/>
    <mergeCell ref="AH30:AK30"/>
    <mergeCell ref="B29:C29"/>
    <mergeCell ref="E29:J29"/>
    <mergeCell ref="K29:P29"/>
    <mergeCell ref="Q29:AG29"/>
    <mergeCell ref="AH29:AK29"/>
    <mergeCell ref="B28:C28"/>
    <mergeCell ref="E28:J28"/>
    <mergeCell ref="K28:P28"/>
    <mergeCell ref="Q28:AG28"/>
    <mergeCell ref="AH28:AK28"/>
    <mergeCell ref="B27:C27"/>
    <mergeCell ref="E27:J27"/>
    <mergeCell ref="K27:P27"/>
    <mergeCell ref="Q27:AG27"/>
    <mergeCell ref="AH27:AK27"/>
    <mergeCell ref="B26:C26"/>
    <mergeCell ref="E26:J26"/>
    <mergeCell ref="K26:P26"/>
    <mergeCell ref="Q26:AG26"/>
    <mergeCell ref="AH26:AK26"/>
    <mergeCell ref="A23:A24"/>
    <mergeCell ref="B23:C24"/>
    <mergeCell ref="D23:D24"/>
    <mergeCell ref="E23:J24"/>
    <mergeCell ref="K23:P24"/>
    <mergeCell ref="AH23:AK23"/>
    <mergeCell ref="AH24:AK24"/>
    <mergeCell ref="B25:C25"/>
    <mergeCell ref="E25:J25"/>
    <mergeCell ref="K25:P25"/>
    <mergeCell ref="Q25:AG25"/>
    <mergeCell ref="AH25:AK25"/>
    <mergeCell ref="Q23:AG24"/>
    <mergeCell ref="A2:AK2"/>
    <mergeCell ref="X3:AA3"/>
    <mergeCell ref="AB3:AK3"/>
    <mergeCell ref="X4:AA4"/>
    <mergeCell ref="AB4:AK4"/>
    <mergeCell ref="H4:J4"/>
    <mergeCell ref="B4:G4"/>
    <mergeCell ref="B14:C14"/>
    <mergeCell ref="E14:Z14"/>
    <mergeCell ref="B6:C6"/>
    <mergeCell ref="E6:Z6"/>
    <mergeCell ref="AC6:AK6"/>
    <mergeCell ref="B7:C7"/>
    <mergeCell ref="E7:Z7"/>
    <mergeCell ref="B8:C8"/>
    <mergeCell ref="E8:Z8"/>
    <mergeCell ref="B9:C9"/>
    <mergeCell ref="E9:Z9"/>
    <mergeCell ref="B13:C13"/>
    <mergeCell ref="B10:C10"/>
    <mergeCell ref="B11:C11"/>
    <mergeCell ref="AC14:AK14"/>
    <mergeCell ref="AC7:AD8"/>
    <mergeCell ref="AE7:AK8"/>
    <mergeCell ref="AL23:AN24"/>
    <mergeCell ref="AL25:AN25"/>
    <mergeCell ref="B15:C15"/>
    <mergeCell ref="B16:C16"/>
    <mergeCell ref="E10:Z11"/>
    <mergeCell ref="E15:Z16"/>
    <mergeCell ref="B17:C17"/>
    <mergeCell ref="E17:Z17"/>
    <mergeCell ref="AJ17:AK17"/>
    <mergeCell ref="B19:C19"/>
    <mergeCell ref="E19:O19"/>
    <mergeCell ref="P19:V19"/>
    <mergeCell ref="X19:AK19"/>
    <mergeCell ref="P22:V22"/>
    <mergeCell ref="X22:AG22"/>
    <mergeCell ref="B20:C20"/>
    <mergeCell ref="E20:O20"/>
    <mergeCell ref="P20:V20"/>
    <mergeCell ref="X20:AK20"/>
    <mergeCell ref="I22:L22"/>
    <mergeCell ref="M22:O22"/>
    <mergeCell ref="B12:C12"/>
    <mergeCell ref="E12:Z13"/>
    <mergeCell ref="AC9:AD11"/>
    <mergeCell ref="AL31:AN31"/>
    <mergeCell ref="AL32:AN32"/>
    <mergeCell ref="AL33:AN33"/>
    <mergeCell ref="AL34:AN34"/>
    <mergeCell ref="AL42:AN42"/>
    <mergeCell ref="AL26:AN26"/>
    <mergeCell ref="AL27:AN27"/>
    <mergeCell ref="AL28:AN28"/>
    <mergeCell ref="AL29:AN29"/>
    <mergeCell ref="AL30:AN30"/>
  </mergeCells>
  <phoneticPr fontId="2"/>
  <printOptions horizontalCentered="1" verticalCentered="1"/>
  <pageMargins left="0.59055118110236227" right="3.937007874015748E-2" top="0.31496062992125984" bottom="0.35433070866141736" header="0.19685039370078741" footer="0.19685039370078741"/>
  <pageSetup paperSize="9" scale="87" fitToHeight="0" orientation="portrait" blackAndWhite="1" r:id="rId1"/>
  <headerFooter>
    <oddFooter>&amp;C&amp;P/&amp;N</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B1:AD61"/>
  <sheetViews>
    <sheetView showGridLines="0" view="pageBreakPreview" topLeftCell="A4" zoomScaleNormal="100" zoomScaleSheetLayoutView="100" workbookViewId="0">
      <selection activeCell="L20" sqref="L20:AD21"/>
    </sheetView>
  </sheetViews>
  <sheetFormatPr defaultRowHeight="13.5"/>
  <cols>
    <col min="1" max="4" width="3.125" style="10" customWidth="1"/>
    <col min="5" max="5" width="3.625" style="10" customWidth="1"/>
    <col min="6" max="7" width="3.125" style="10" customWidth="1"/>
    <col min="8" max="10" width="3.625" style="10" customWidth="1"/>
    <col min="11" max="35" width="3.125" style="10" customWidth="1"/>
    <col min="36" max="58" width="3.625" style="10" customWidth="1"/>
    <col min="59" max="16384" width="9" style="10"/>
  </cols>
  <sheetData>
    <row r="1" spans="2:30">
      <c r="B1" s="17" t="s">
        <v>0</v>
      </c>
    </row>
    <row r="5" spans="2:30" ht="17.25">
      <c r="B5" s="416" t="s">
        <v>1</v>
      </c>
      <c r="C5" s="416"/>
      <c r="D5" s="416"/>
      <c r="E5" s="416"/>
      <c r="F5" s="416"/>
      <c r="G5" s="416"/>
      <c r="H5" s="416"/>
      <c r="I5" s="416"/>
      <c r="J5" s="416"/>
      <c r="K5" s="416"/>
      <c r="L5" s="416"/>
      <c r="M5" s="416"/>
      <c r="N5" s="416"/>
      <c r="O5" s="416"/>
      <c r="P5" s="416"/>
      <c r="Q5" s="416"/>
      <c r="R5" s="416"/>
      <c r="S5" s="416"/>
      <c r="T5" s="416"/>
      <c r="U5" s="416"/>
      <c r="V5" s="416"/>
      <c r="W5" s="416"/>
      <c r="X5" s="416"/>
      <c r="Y5" s="416"/>
      <c r="Z5" s="416"/>
      <c r="AA5" s="416"/>
      <c r="AB5" s="416"/>
      <c r="AC5" s="416"/>
      <c r="AD5" s="416"/>
    </row>
    <row r="6" spans="2:30" ht="17.25">
      <c r="B6" s="416" t="s">
        <v>2</v>
      </c>
      <c r="C6" s="416"/>
      <c r="D6" s="416"/>
      <c r="E6" s="416"/>
      <c r="F6" s="416"/>
      <c r="G6" s="416"/>
      <c r="H6" s="416"/>
      <c r="I6" s="416"/>
      <c r="J6" s="416"/>
      <c r="K6" s="416"/>
      <c r="L6" s="416"/>
      <c r="M6" s="416"/>
      <c r="N6" s="416"/>
      <c r="O6" s="416"/>
      <c r="P6" s="416"/>
      <c r="Q6" s="416"/>
      <c r="R6" s="416"/>
      <c r="S6" s="416"/>
      <c r="T6" s="416"/>
      <c r="U6" s="416"/>
      <c r="V6" s="416"/>
      <c r="W6" s="416"/>
      <c r="X6" s="416"/>
      <c r="Y6" s="416"/>
      <c r="Z6" s="416"/>
      <c r="AA6" s="416"/>
      <c r="AB6" s="416"/>
      <c r="AC6" s="416"/>
      <c r="AD6" s="416"/>
    </row>
    <row r="8" spans="2:30">
      <c r="V8" s="1" t="s">
        <v>3</v>
      </c>
      <c r="W8" s="6"/>
      <c r="X8" s="6"/>
      <c r="Y8" s="415" t="str">
        <f>IF(【毎月提出】４号!AB3=0,"",【毎月提出】４号!AB3)</f>
        <v/>
      </c>
      <c r="Z8" s="415"/>
      <c r="AA8" s="415"/>
      <c r="AB8" s="415"/>
      <c r="AC8" s="415"/>
      <c r="AD8" s="415"/>
    </row>
    <row r="9" spans="2:30" ht="23.25" customHeight="1">
      <c r="V9" s="426">
        <f>IF(【毎月提出】４号!AB4=0,"",【毎月提出】４号!AB4)</f>
        <v>45383</v>
      </c>
      <c r="W9" s="426"/>
      <c r="X9" s="426"/>
      <c r="Y9" s="426"/>
      <c r="Z9" s="426"/>
      <c r="AA9" s="426"/>
      <c r="AB9" s="426"/>
      <c r="AC9" s="426"/>
      <c r="AD9" s="426"/>
    </row>
    <row r="10" spans="2:30" ht="27" customHeight="1">
      <c r="X10" s="17"/>
      <c r="Y10" s="81"/>
      <c r="Z10" s="17"/>
      <c r="AA10" s="81"/>
      <c r="AB10" s="17"/>
    </row>
    <row r="12" spans="2:30" ht="13.5" customHeight="1">
      <c r="B12" s="425"/>
      <c r="C12" s="425"/>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row>
    <row r="13" spans="2:30" ht="30" customHeight="1">
      <c r="B13" s="418" t="s">
        <v>51</v>
      </c>
      <c r="C13" s="418"/>
      <c r="D13" s="418"/>
      <c r="E13" s="418"/>
      <c r="F13" s="418"/>
      <c r="G13" s="427" t="str">
        <f>IF(【毎月提出】４号!B4=0,"",【毎月提出】４号!B4&amp;"　　殿")</f>
        <v>株式会社波多野組　　殿</v>
      </c>
      <c r="H13" s="427"/>
      <c r="I13" s="427"/>
      <c r="J13" s="427"/>
      <c r="K13" s="427"/>
      <c r="L13" s="427"/>
      <c r="M13" s="427"/>
      <c r="N13" s="427"/>
      <c r="O13" s="427"/>
      <c r="P13" s="427"/>
      <c r="Q13" s="427"/>
      <c r="R13" s="427"/>
      <c r="S13" s="427"/>
      <c r="T13" s="427"/>
      <c r="U13" s="427"/>
      <c r="V13" s="56"/>
      <c r="W13" s="56"/>
      <c r="X13" s="56"/>
      <c r="Y13" s="56"/>
      <c r="Z13" s="56"/>
      <c r="AA13" s="56"/>
      <c r="AB13" s="56"/>
      <c r="AC13" s="56"/>
      <c r="AD13" s="56"/>
    </row>
    <row r="14" spans="2:30">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row>
    <row r="15" spans="2:30" ht="15" customHeight="1">
      <c r="M15" s="18"/>
      <c r="N15" s="18"/>
      <c r="O15" s="18"/>
      <c r="P15" s="18"/>
      <c r="Q15" s="18"/>
      <c r="R15" s="18"/>
      <c r="S15" s="18"/>
      <c r="T15" s="18"/>
      <c r="U15" s="18"/>
      <c r="V15" s="18"/>
      <c r="W15" s="18"/>
      <c r="X15" s="18"/>
      <c r="Y15" s="18"/>
      <c r="Z15" s="18"/>
      <c r="AA15" s="18"/>
      <c r="AB15" s="18"/>
      <c r="AC15" s="18"/>
      <c r="AD15" s="18"/>
    </row>
    <row r="16" spans="2:30" ht="31.5" customHeight="1">
      <c r="H16" s="418" t="s">
        <v>19</v>
      </c>
      <c r="I16" s="418"/>
      <c r="J16" s="418"/>
      <c r="K16" s="418"/>
      <c r="L16" s="422" t="str">
        <f>IF(【毎月提出】４号!E6=0,"",【毎月提出】４号!E6)</f>
        <v/>
      </c>
      <c r="M16" s="422"/>
      <c r="N16" s="422"/>
      <c r="O16" s="422"/>
      <c r="P16" s="422"/>
      <c r="Q16" s="422"/>
      <c r="R16" s="422"/>
      <c r="S16" s="422"/>
      <c r="T16" s="422"/>
      <c r="U16" s="422"/>
      <c r="V16" s="422"/>
      <c r="W16" s="422"/>
      <c r="X16" s="422"/>
      <c r="Y16" s="422"/>
      <c r="Z16" s="422"/>
      <c r="AA16" s="422"/>
      <c r="AB16" s="422"/>
      <c r="AC16" s="422"/>
      <c r="AD16" s="422"/>
    </row>
    <row r="17" spans="3:30" ht="31.5" customHeight="1">
      <c r="H17" s="428" t="s">
        <v>113</v>
      </c>
      <c r="I17" s="428"/>
      <c r="J17" s="428"/>
      <c r="K17" s="428"/>
      <c r="L17" s="422" t="str">
        <f>IF(【毎月提出】４号!E7=0,"",【毎月提出】４号!E7)</f>
        <v>　</v>
      </c>
      <c r="M17" s="422"/>
      <c r="N17" s="422"/>
      <c r="O17" s="422"/>
      <c r="P17" s="422"/>
      <c r="Q17" s="422"/>
      <c r="R17" s="422"/>
      <c r="S17" s="422"/>
      <c r="T17" s="422"/>
      <c r="U17" s="422"/>
      <c r="V17" s="422"/>
      <c r="W17" s="422"/>
      <c r="X17" s="422"/>
      <c r="Y17" s="422"/>
      <c r="Z17" s="422"/>
      <c r="AA17" s="422"/>
      <c r="AB17" s="422"/>
      <c r="AC17" s="422"/>
      <c r="AD17" s="422"/>
    </row>
    <row r="18" spans="3:30" ht="31.5" customHeight="1">
      <c r="H18" s="424" t="s">
        <v>20</v>
      </c>
      <c r="I18" s="424"/>
      <c r="J18" s="424"/>
      <c r="K18" s="424"/>
      <c r="L18" s="422" t="str">
        <f>IF(【毎月提出】４号!E8=0,"",【毎月提出】４号!E8)</f>
        <v/>
      </c>
      <c r="M18" s="422"/>
      <c r="N18" s="422"/>
      <c r="O18" s="422"/>
      <c r="P18" s="422"/>
      <c r="Q18" s="422"/>
      <c r="R18" s="422"/>
      <c r="S18" s="422"/>
      <c r="T18" s="422"/>
      <c r="U18" s="422"/>
      <c r="V18" s="422"/>
      <c r="W18" s="422"/>
      <c r="X18" s="422"/>
      <c r="Y18" s="422"/>
      <c r="Z18" s="422"/>
      <c r="AA18" s="422"/>
      <c r="AB18" s="422"/>
      <c r="AC18" s="422"/>
      <c r="AD18" s="422"/>
    </row>
    <row r="19" spans="3:30" ht="31.5" customHeight="1">
      <c r="H19" s="423" t="s">
        <v>89</v>
      </c>
      <c r="I19" s="423"/>
      <c r="J19" s="423"/>
      <c r="K19" s="423"/>
      <c r="L19" s="422" t="str">
        <f>IF(【毎月提出】４号!E9=0,"",【毎月提出】４号!E9)</f>
        <v/>
      </c>
      <c r="M19" s="422"/>
      <c r="N19" s="422"/>
      <c r="O19" s="422"/>
      <c r="P19" s="422"/>
      <c r="Q19" s="422"/>
      <c r="R19" s="422"/>
      <c r="S19" s="422"/>
      <c r="T19" s="422"/>
      <c r="U19" s="422"/>
      <c r="V19" s="422"/>
      <c r="W19" s="422"/>
      <c r="X19" s="422"/>
      <c r="Y19" s="422"/>
      <c r="Z19" s="422"/>
      <c r="AA19" s="422"/>
      <c r="AB19" s="422"/>
      <c r="AC19" s="422"/>
      <c r="AD19" s="422"/>
    </row>
    <row r="20" spans="3:30" ht="15" customHeight="1">
      <c r="H20" s="437" t="s">
        <v>86</v>
      </c>
      <c r="I20" s="437"/>
      <c r="J20" s="437"/>
      <c r="K20" s="437"/>
      <c r="L20" s="430" t="str">
        <f>IF(【毎月提出】４号!E10=0,"",【毎月提出】４号!E10)</f>
        <v/>
      </c>
      <c r="M20" s="430"/>
      <c r="N20" s="430"/>
      <c r="O20" s="430"/>
      <c r="P20" s="430"/>
      <c r="Q20" s="430"/>
      <c r="R20" s="430"/>
      <c r="S20" s="430"/>
      <c r="T20" s="430"/>
      <c r="U20" s="430"/>
      <c r="V20" s="430"/>
      <c r="W20" s="430"/>
      <c r="X20" s="430"/>
      <c r="Y20" s="430"/>
      <c r="Z20" s="430"/>
      <c r="AA20" s="430"/>
      <c r="AB20" s="430"/>
      <c r="AC20" s="430"/>
      <c r="AD20" s="430"/>
    </row>
    <row r="21" spans="3:30" ht="15" customHeight="1">
      <c r="H21" s="418" t="s">
        <v>87</v>
      </c>
      <c r="I21" s="418"/>
      <c r="J21" s="418"/>
      <c r="K21" s="418"/>
      <c r="L21" s="422"/>
      <c r="M21" s="422"/>
      <c r="N21" s="422"/>
      <c r="O21" s="422"/>
      <c r="P21" s="422"/>
      <c r="Q21" s="422"/>
      <c r="R21" s="422"/>
      <c r="S21" s="422"/>
      <c r="T21" s="422"/>
      <c r="U21" s="422"/>
      <c r="V21" s="422"/>
      <c r="W21" s="422"/>
      <c r="X21" s="422"/>
      <c r="Y21" s="422"/>
      <c r="Z21" s="422"/>
      <c r="AA21" s="422"/>
      <c r="AB21" s="422"/>
      <c r="AC21" s="422"/>
      <c r="AD21" s="422"/>
    </row>
    <row r="22" spans="3:30" ht="15" customHeight="1">
      <c r="H22" s="429" t="s">
        <v>92</v>
      </c>
      <c r="I22" s="429"/>
      <c r="J22" s="429"/>
      <c r="K22" s="429"/>
      <c r="L22" s="430" t="str">
        <f>IF(【毎月提出】４号!E12=0,"",【毎月提出】４号!E12)</f>
        <v>道路改良工事・道路橋りょう改築工事合併工事（●●・Ｒ▲-▲）（週休２日）</v>
      </c>
      <c r="M22" s="430"/>
      <c r="N22" s="430"/>
      <c r="O22" s="430"/>
      <c r="P22" s="430"/>
      <c r="Q22" s="430"/>
      <c r="R22" s="430"/>
      <c r="S22" s="430"/>
      <c r="T22" s="430"/>
      <c r="U22" s="430"/>
      <c r="V22" s="430"/>
      <c r="W22" s="430"/>
      <c r="X22" s="430"/>
      <c r="Y22" s="430"/>
      <c r="Z22" s="430"/>
      <c r="AA22" s="430"/>
      <c r="AB22" s="430"/>
      <c r="AC22" s="430"/>
      <c r="AD22" s="430"/>
    </row>
    <row r="23" spans="3:30" ht="15" customHeight="1">
      <c r="H23" s="418" t="s">
        <v>5</v>
      </c>
      <c r="I23" s="418"/>
      <c r="J23" s="418"/>
      <c r="K23" s="418"/>
      <c r="L23" s="422"/>
      <c r="M23" s="422"/>
      <c r="N23" s="422"/>
      <c r="O23" s="422"/>
      <c r="P23" s="422"/>
      <c r="Q23" s="422"/>
      <c r="R23" s="422"/>
      <c r="S23" s="422"/>
      <c r="T23" s="422"/>
      <c r="U23" s="422"/>
      <c r="V23" s="422"/>
      <c r="W23" s="422"/>
      <c r="X23" s="422"/>
      <c r="Y23" s="422"/>
      <c r="Z23" s="422"/>
      <c r="AA23" s="422"/>
      <c r="AB23" s="422"/>
      <c r="AC23" s="422"/>
      <c r="AD23" s="422"/>
    </row>
    <row r="24" spans="3:30" ht="31.5" customHeight="1">
      <c r="H24" s="424" t="s">
        <v>6</v>
      </c>
      <c r="I24" s="424"/>
      <c r="J24" s="424"/>
      <c r="K24" s="424"/>
      <c r="L24" s="422">
        <f>IF(【毎月提出】４号!E14=0,"",【毎月提出】４号!E14)</f>
        <v>2499001</v>
      </c>
      <c r="M24" s="422"/>
      <c r="N24" s="422"/>
      <c r="O24" s="422"/>
      <c r="P24" s="422"/>
      <c r="Q24" s="422"/>
      <c r="R24" s="422"/>
      <c r="S24" s="422"/>
      <c r="T24" s="422"/>
      <c r="U24" s="422"/>
      <c r="V24" s="422"/>
      <c r="W24" s="422"/>
      <c r="X24" s="422"/>
      <c r="Y24" s="422"/>
      <c r="Z24" s="422"/>
      <c r="AA24" s="422"/>
      <c r="AB24" s="422"/>
      <c r="AC24" s="422"/>
      <c r="AD24" s="422"/>
    </row>
    <row r="25" spans="3:30" ht="15.75" customHeight="1">
      <c r="H25" s="437" t="s">
        <v>86</v>
      </c>
      <c r="I25" s="437"/>
      <c r="J25" s="437"/>
      <c r="K25" s="437"/>
      <c r="L25" s="430" t="str">
        <f>IF(【毎月提出】４号!E15=0,"",【毎月提出】４号!E15)</f>
        <v>11111111111111</v>
      </c>
      <c r="M25" s="430"/>
      <c r="N25" s="430"/>
      <c r="O25" s="430"/>
      <c r="P25" s="430"/>
      <c r="Q25" s="430"/>
      <c r="R25" s="430"/>
      <c r="S25" s="430"/>
      <c r="T25" s="430"/>
      <c r="U25" s="430"/>
      <c r="V25" s="430"/>
      <c r="W25" s="430"/>
      <c r="X25" s="430"/>
      <c r="Y25" s="430"/>
      <c r="Z25" s="430"/>
      <c r="AA25" s="430"/>
      <c r="AB25" s="430"/>
      <c r="AC25" s="430"/>
      <c r="AD25" s="430"/>
    </row>
    <row r="26" spans="3:30" ht="15.75" customHeight="1">
      <c r="H26" s="418" t="s">
        <v>88</v>
      </c>
      <c r="I26" s="418"/>
      <c r="J26" s="418"/>
      <c r="K26" s="418"/>
      <c r="L26" s="422"/>
      <c r="M26" s="422"/>
      <c r="N26" s="422"/>
      <c r="O26" s="422"/>
      <c r="P26" s="422"/>
      <c r="Q26" s="422"/>
      <c r="R26" s="422"/>
      <c r="S26" s="422"/>
      <c r="T26" s="422"/>
      <c r="U26" s="422"/>
      <c r="V26" s="422"/>
      <c r="W26" s="422"/>
      <c r="X26" s="422"/>
      <c r="Y26" s="422"/>
      <c r="Z26" s="422"/>
      <c r="AA26" s="422"/>
      <c r="AB26" s="422"/>
      <c r="AC26" s="422"/>
      <c r="AD26" s="422"/>
    </row>
    <row r="27" spans="3:30" ht="16.5" customHeight="1"/>
    <row r="28" spans="3:30">
      <c r="C28" s="17" t="s">
        <v>7</v>
      </c>
    </row>
    <row r="29" spans="3:30" ht="15" customHeight="1"/>
    <row r="30" spans="3:30" ht="14.25">
      <c r="M30" s="2" t="s">
        <v>8</v>
      </c>
    </row>
    <row r="32" spans="3:30" ht="20.25" customHeight="1">
      <c r="C32" s="17" t="s">
        <v>9</v>
      </c>
      <c r="F32" s="436">
        <f>IF(【毎月提出】４号!P22=0,"",【毎月提出】４号!P22)</f>
        <v>45383</v>
      </c>
      <c r="G32" s="436"/>
      <c r="H32" s="436"/>
      <c r="I32" s="436"/>
      <c r="J32" s="436"/>
      <c r="K32" s="436"/>
      <c r="L32" s="436"/>
      <c r="M32" s="3" t="s">
        <v>21</v>
      </c>
      <c r="O32" s="436">
        <f>IF(【毎月提出】４号!X22=0,"",【毎月提出】４号!X22)</f>
        <v>45412</v>
      </c>
      <c r="P32" s="436"/>
      <c r="Q32" s="436"/>
      <c r="R32" s="436"/>
      <c r="S32" s="436"/>
      <c r="T32" s="436"/>
      <c r="U32" s="436"/>
      <c r="Y32" s="434" t="s">
        <v>10</v>
      </c>
      <c r="Z32" s="424"/>
      <c r="AA32" s="424"/>
      <c r="AB32" s="424"/>
      <c r="AC32" s="424"/>
      <c r="AD32" s="435"/>
    </row>
    <row r="33" spans="2:30" ht="12" customHeight="1">
      <c r="Y33" s="7"/>
      <c r="Z33" s="8"/>
      <c r="AA33" s="8"/>
      <c r="AB33" s="8"/>
      <c r="AC33" s="8"/>
      <c r="AD33" s="9"/>
    </row>
    <row r="34" spans="2:30" ht="17.25">
      <c r="C34" s="17" t="s">
        <v>11</v>
      </c>
      <c r="F34" s="6"/>
      <c r="G34" s="414">
        <f>'3共済契約者別一覧'!Z37</f>
        <v>0</v>
      </c>
      <c r="H34" s="414"/>
      <c r="I34" s="414"/>
      <c r="J34" s="4" t="s">
        <v>12</v>
      </c>
      <c r="L34" s="17" t="s">
        <v>13</v>
      </c>
      <c r="P34" s="6"/>
      <c r="Q34" s="414">
        <f>'3共済契約者別一覧'!AF37</f>
        <v>21</v>
      </c>
      <c r="R34" s="414"/>
      <c r="S34" s="414"/>
      <c r="T34" s="4" t="s">
        <v>4</v>
      </c>
      <c r="Y34" s="11"/>
      <c r="AD34" s="12"/>
    </row>
    <row r="35" spans="2:30">
      <c r="Y35" s="13"/>
      <c r="Z35" s="6"/>
      <c r="AA35" s="6"/>
      <c r="AB35" s="6"/>
      <c r="AC35" s="6"/>
      <c r="AD35" s="16"/>
    </row>
    <row r="37" spans="2:30" ht="14.25" thickBot="1">
      <c r="B37" s="14"/>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row>
    <row r="40" spans="2:30" ht="17.25">
      <c r="B40" s="416" t="s">
        <v>14</v>
      </c>
      <c r="C40" s="416"/>
      <c r="D40" s="416"/>
      <c r="E40" s="416"/>
      <c r="F40" s="416"/>
      <c r="G40" s="416"/>
      <c r="H40" s="416"/>
      <c r="I40" s="416"/>
      <c r="J40" s="416"/>
      <c r="K40" s="416"/>
      <c r="L40" s="416"/>
      <c r="M40" s="416"/>
      <c r="N40" s="416"/>
      <c r="O40" s="416"/>
      <c r="P40" s="416"/>
      <c r="Q40" s="416"/>
      <c r="R40" s="416"/>
      <c r="S40" s="416"/>
      <c r="T40" s="416"/>
      <c r="U40" s="416"/>
      <c r="V40" s="416"/>
      <c r="W40" s="416"/>
      <c r="X40" s="416"/>
      <c r="Y40" s="416"/>
      <c r="Z40" s="416"/>
      <c r="AA40" s="416"/>
      <c r="AB40" s="416"/>
      <c r="AC40" s="416"/>
      <c r="AD40" s="416"/>
    </row>
    <row r="42" spans="2:30">
      <c r="V42" s="1" t="s">
        <v>3</v>
      </c>
      <c r="W42" s="6"/>
      <c r="X42" s="6"/>
      <c r="Y42" s="415" t="str">
        <f>IF(【毎月提出】４号!AB3=0,"",【毎月提出】４号!AB3)</f>
        <v/>
      </c>
      <c r="Z42" s="415"/>
      <c r="AA42" s="415"/>
      <c r="AB42" s="415"/>
      <c r="AC42" s="415"/>
      <c r="AD42" s="415"/>
    </row>
    <row r="45" spans="2:30" ht="30" customHeight="1">
      <c r="B45" s="418" t="s">
        <v>51</v>
      </c>
      <c r="C45" s="418"/>
      <c r="D45" s="418"/>
      <c r="E45" s="418"/>
      <c r="F45" s="418"/>
      <c r="G45" s="419" t="str">
        <f>IF(【毎月提出】４号!B4=0,"",【毎月提出】４号!B4&amp;"　　殿")</f>
        <v>株式会社波多野組　　殿</v>
      </c>
      <c r="H45" s="419"/>
      <c r="I45" s="419"/>
      <c r="J45" s="419"/>
      <c r="K45" s="419"/>
      <c r="L45" s="419"/>
      <c r="M45" s="419"/>
      <c r="N45" s="419"/>
      <c r="O45" s="419"/>
      <c r="P45" s="419"/>
      <c r="Q45" s="419"/>
      <c r="R45" s="419"/>
      <c r="S45" s="419"/>
      <c r="T45" s="419"/>
      <c r="U45" s="419"/>
      <c r="V45" s="56"/>
      <c r="W45" s="56"/>
      <c r="X45" s="56"/>
      <c r="Y45" s="56"/>
      <c r="Z45" s="56"/>
      <c r="AA45" s="56"/>
      <c r="AB45" s="56"/>
      <c r="AC45" s="56"/>
      <c r="AD45" s="56"/>
    </row>
    <row r="46" spans="2:30">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row>
    <row r="47" spans="2:30" ht="13.5" customHeight="1">
      <c r="N47" s="420"/>
      <c r="O47" s="420"/>
      <c r="P47" s="420"/>
      <c r="Q47" s="420"/>
      <c r="R47" s="420"/>
    </row>
    <row r="48" spans="2:30" ht="13.5" customHeight="1">
      <c r="I48" s="6"/>
      <c r="J48" s="1"/>
      <c r="K48" s="5" t="s">
        <v>15</v>
      </c>
      <c r="L48" s="6"/>
      <c r="M48" s="6"/>
      <c r="N48" s="421"/>
      <c r="O48" s="421"/>
      <c r="P48" s="421"/>
      <c r="Q48" s="421"/>
      <c r="R48" s="421"/>
      <c r="S48" s="1" t="s">
        <v>16</v>
      </c>
    </row>
    <row r="49" spans="3:30">
      <c r="N49" s="66"/>
      <c r="O49" s="66"/>
      <c r="P49" s="66"/>
      <c r="Q49" s="66"/>
      <c r="R49" s="66"/>
    </row>
    <row r="50" spans="3:30" ht="13.5" customHeight="1">
      <c r="N50" s="420"/>
      <c r="O50" s="420"/>
      <c r="P50" s="420"/>
      <c r="Q50" s="420"/>
      <c r="R50" s="420"/>
    </row>
    <row r="51" spans="3:30" ht="13.5" customHeight="1">
      <c r="I51" s="6"/>
      <c r="J51" s="1"/>
      <c r="K51" s="5" t="s">
        <v>17</v>
      </c>
      <c r="L51" s="6"/>
      <c r="M51" s="6"/>
      <c r="N51" s="421"/>
      <c r="O51" s="421"/>
      <c r="P51" s="421"/>
      <c r="Q51" s="421"/>
      <c r="R51" s="421"/>
      <c r="S51" s="1" t="s">
        <v>16</v>
      </c>
      <c r="W51" s="57" t="str">
        <f>IF(AND(N47="",N50=""),"",IF(Q34=(N47+(N50*10)),"","請求に対する受領枚数エラー"))</f>
        <v/>
      </c>
    </row>
    <row r="54" spans="3:30">
      <c r="C54" s="17" t="s">
        <v>18</v>
      </c>
    </row>
    <row r="56" spans="3:30" ht="14.25">
      <c r="V56" s="15"/>
      <c r="W56" s="417" t="s">
        <v>77</v>
      </c>
      <c r="X56" s="417"/>
      <c r="Y56" s="417"/>
      <c r="Z56" s="417"/>
      <c r="AA56" s="417"/>
      <c r="AB56" s="417"/>
      <c r="AC56" s="417"/>
    </row>
    <row r="58" spans="3:30">
      <c r="Z58" s="433" t="s">
        <v>91</v>
      </c>
      <c r="AA58" s="433"/>
      <c r="AB58" s="433"/>
      <c r="AC58" s="433"/>
      <c r="AD58" s="433"/>
    </row>
    <row r="59" spans="3:30">
      <c r="Z59" s="433"/>
      <c r="AA59" s="433"/>
      <c r="AB59" s="433"/>
      <c r="AC59" s="433"/>
      <c r="AD59" s="433"/>
    </row>
    <row r="60" spans="3:30" ht="13.5" customHeight="1">
      <c r="P60" s="431" t="str">
        <f>IF(【毎月提出】４号!E6=0,"",【毎月提出】４号!E6)</f>
        <v/>
      </c>
      <c r="Q60" s="431"/>
      <c r="R60" s="431"/>
      <c r="S60" s="431"/>
      <c r="T60" s="431"/>
      <c r="U60" s="431"/>
      <c r="V60" s="431"/>
      <c r="W60" s="431"/>
      <c r="X60" s="431"/>
      <c r="Y60" s="431"/>
      <c r="Z60" s="433"/>
      <c r="AA60" s="433"/>
      <c r="AB60" s="433"/>
      <c r="AC60" s="433"/>
      <c r="AD60" s="433"/>
    </row>
    <row r="61" spans="3:30" ht="13.5" customHeight="1">
      <c r="L61" s="1" t="s">
        <v>22</v>
      </c>
      <c r="M61" s="6"/>
      <c r="N61" s="6"/>
      <c r="O61" s="6"/>
      <c r="P61" s="432"/>
      <c r="Q61" s="432"/>
      <c r="R61" s="432"/>
      <c r="S61" s="432"/>
      <c r="T61" s="432"/>
      <c r="U61" s="432"/>
      <c r="V61" s="432"/>
      <c r="W61" s="432"/>
      <c r="X61" s="432"/>
      <c r="Y61" s="432"/>
      <c r="Z61" s="433"/>
      <c r="AA61" s="433"/>
      <c r="AB61" s="433"/>
      <c r="AC61" s="433"/>
      <c r="AD61" s="433"/>
    </row>
  </sheetData>
  <mergeCells count="41">
    <mergeCell ref="L22:AD23"/>
    <mergeCell ref="P60:Y61"/>
    <mergeCell ref="Z58:AD58"/>
    <mergeCell ref="Z59:AD61"/>
    <mergeCell ref="L18:AD18"/>
    <mergeCell ref="L19:AD19"/>
    <mergeCell ref="Y32:AD32"/>
    <mergeCell ref="F32:L32"/>
    <mergeCell ref="O32:U32"/>
    <mergeCell ref="H20:K20"/>
    <mergeCell ref="L20:AD21"/>
    <mergeCell ref="H21:K21"/>
    <mergeCell ref="H25:K25"/>
    <mergeCell ref="L25:AD26"/>
    <mergeCell ref="H26:K26"/>
    <mergeCell ref="H24:K24"/>
    <mergeCell ref="H23:K23"/>
    <mergeCell ref="L24:AD24"/>
    <mergeCell ref="H19:K19"/>
    <mergeCell ref="H18:K18"/>
    <mergeCell ref="B5:AD5"/>
    <mergeCell ref="B6:AD6"/>
    <mergeCell ref="Y8:AD8"/>
    <mergeCell ref="B12:C12"/>
    <mergeCell ref="L16:AD16"/>
    <mergeCell ref="V9:AD9"/>
    <mergeCell ref="B13:F13"/>
    <mergeCell ref="G13:U13"/>
    <mergeCell ref="H17:K17"/>
    <mergeCell ref="H16:K16"/>
    <mergeCell ref="L17:AD17"/>
    <mergeCell ref="H22:K22"/>
    <mergeCell ref="G34:I34"/>
    <mergeCell ref="Q34:S34"/>
    <mergeCell ref="Y42:AD42"/>
    <mergeCell ref="B40:AD40"/>
    <mergeCell ref="W56:AC56"/>
    <mergeCell ref="B45:F45"/>
    <mergeCell ref="G45:U45"/>
    <mergeCell ref="N47:R48"/>
    <mergeCell ref="N50:R51"/>
  </mergeCells>
  <phoneticPr fontId="2"/>
  <printOptions horizontalCentered="1" verticalCentered="1"/>
  <pageMargins left="0.78740157480314965" right="0.27559055118110237" top="0.31496062992125984" bottom="0.35433070866141736" header="0.19685039370078741" footer="0.19685039370078741"/>
  <pageSetup paperSize="9" scale="86" orientation="portrait" blackAndWhite="1"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O37"/>
  <sheetViews>
    <sheetView showGridLines="0" view="pageBreakPreview" zoomScaleNormal="100" zoomScaleSheetLayoutView="100" zoomScalePageLayoutView="95" workbookViewId="0">
      <selection activeCell="E7" sqref="E7:X7"/>
    </sheetView>
  </sheetViews>
  <sheetFormatPr defaultRowHeight="18.75"/>
  <cols>
    <col min="1" max="1" width="4.125" style="22" customWidth="1"/>
    <col min="2" max="2" width="1.875" style="22" customWidth="1"/>
    <col min="3" max="3" width="11.875" style="22" customWidth="1"/>
    <col min="4" max="4" width="4.125" style="22" customWidth="1"/>
    <col min="5" max="5" width="13.375" style="22" customWidth="1"/>
    <col min="6" max="14" width="2.125" style="22" customWidth="1"/>
    <col min="15" max="15" width="1.5" style="22" customWidth="1"/>
    <col min="16" max="16" width="4.5" style="22" customWidth="1"/>
    <col min="17" max="20" width="2.125" style="22" customWidth="1"/>
    <col min="21" max="21" width="2.25" style="22" customWidth="1"/>
    <col min="22" max="24" width="2.125" style="22" customWidth="1"/>
    <col min="25" max="25" width="2" style="22" customWidth="1"/>
    <col min="26" max="36" width="2.125" style="22" customWidth="1"/>
    <col min="37" max="37" width="2" style="22" customWidth="1"/>
    <col min="38" max="16384" width="9" style="22"/>
  </cols>
  <sheetData>
    <row r="1" spans="1:37" s="20" customFormat="1" ht="13.5">
      <c r="A1" s="19"/>
      <c r="B1" s="19"/>
      <c r="Y1" s="21"/>
      <c r="Z1" s="21"/>
      <c r="AA1" s="21"/>
      <c r="AB1" s="21"/>
      <c r="AC1" s="21"/>
      <c r="AD1" s="21"/>
      <c r="AE1" s="21"/>
      <c r="AF1" s="21"/>
      <c r="AG1" s="21"/>
      <c r="AH1" s="21"/>
      <c r="AI1" s="21"/>
      <c r="AJ1" s="21"/>
      <c r="AK1" s="21"/>
    </row>
    <row r="2" spans="1:37" ht="30" customHeight="1">
      <c r="A2" s="363" t="s">
        <v>53</v>
      </c>
      <c r="B2" s="363"/>
      <c r="C2" s="363"/>
      <c r="D2" s="363"/>
      <c r="E2" s="363"/>
      <c r="F2" s="363"/>
      <c r="G2" s="363"/>
      <c r="H2" s="363"/>
      <c r="I2" s="363"/>
      <c r="J2" s="363"/>
      <c r="K2" s="363"/>
      <c r="L2" s="363"/>
      <c r="M2" s="363"/>
      <c r="N2" s="363"/>
      <c r="O2" s="363"/>
      <c r="P2" s="363"/>
      <c r="Q2" s="363"/>
      <c r="R2" s="363"/>
      <c r="S2" s="363"/>
      <c r="T2" s="363"/>
      <c r="U2" s="363"/>
      <c r="V2" s="363"/>
      <c r="W2" s="363"/>
      <c r="X2" s="363"/>
      <c r="Y2" s="363"/>
      <c r="Z2" s="363"/>
      <c r="AA2" s="363"/>
      <c r="AB2" s="363"/>
      <c r="AC2" s="363"/>
      <c r="AD2" s="363"/>
      <c r="AE2" s="363"/>
      <c r="AF2" s="363"/>
      <c r="AG2" s="363"/>
      <c r="AH2" s="363"/>
      <c r="AI2" s="363"/>
      <c r="AJ2" s="363"/>
      <c r="AK2" s="363"/>
    </row>
    <row r="3" spans="1:37" ht="20.100000000000001" customHeight="1">
      <c r="T3" s="23"/>
      <c r="U3" s="23"/>
      <c r="X3" s="364" t="s">
        <v>24</v>
      </c>
      <c r="Y3" s="364"/>
      <c r="Z3" s="364"/>
      <c r="AA3" s="364"/>
      <c r="AB3" s="365" t="str">
        <f>IF(【毎月提出】４号!AB3=0,"",【毎月提出】４号!AB3)</f>
        <v/>
      </c>
      <c r="AC3" s="365"/>
      <c r="AD3" s="365"/>
      <c r="AE3" s="365"/>
      <c r="AF3" s="365"/>
      <c r="AG3" s="365"/>
      <c r="AH3" s="365"/>
      <c r="AI3" s="365"/>
      <c r="AJ3" s="365"/>
      <c r="AK3" s="365"/>
    </row>
    <row r="4" spans="1:37" ht="20.100000000000001" customHeight="1">
      <c r="A4" s="24"/>
      <c r="B4" s="438" t="s">
        <v>54</v>
      </c>
      <c r="C4" s="438"/>
      <c r="D4" s="438"/>
      <c r="E4" s="438"/>
      <c r="F4" s="438"/>
      <c r="G4" s="438"/>
      <c r="H4" s="438"/>
      <c r="I4" s="438"/>
      <c r="J4" s="438"/>
      <c r="K4" s="438"/>
      <c r="L4" s="438"/>
      <c r="M4" s="438"/>
      <c r="N4" s="438"/>
      <c r="O4" s="438"/>
      <c r="P4" s="438"/>
      <c r="Q4" s="438"/>
      <c r="R4" s="438"/>
      <c r="S4" s="438"/>
      <c r="T4" s="438"/>
      <c r="U4" s="438"/>
      <c r="V4" s="25"/>
      <c r="W4" s="25"/>
      <c r="X4" s="366" t="s">
        <v>25</v>
      </c>
      <c r="Y4" s="366"/>
      <c r="Z4" s="366"/>
      <c r="AA4" s="366"/>
      <c r="AB4" s="367">
        <f>IF(【毎月提出】４号!AB4=0,"",【毎月提出】４号!AB4)</f>
        <v>45383</v>
      </c>
      <c r="AC4" s="367"/>
      <c r="AD4" s="367"/>
      <c r="AE4" s="367"/>
      <c r="AF4" s="367"/>
      <c r="AG4" s="367"/>
      <c r="AH4" s="367"/>
      <c r="AI4" s="367"/>
      <c r="AJ4" s="367"/>
      <c r="AK4" s="367"/>
    </row>
    <row r="5" spans="1:37" ht="24.95" customHeight="1">
      <c r="C5" s="26"/>
      <c r="D5" s="26"/>
      <c r="E5" s="26"/>
      <c r="F5" s="26"/>
      <c r="G5" s="26"/>
      <c r="H5" s="26"/>
      <c r="I5" s="26"/>
      <c r="J5" s="26"/>
      <c r="K5" s="26"/>
      <c r="L5" s="26"/>
      <c r="M5" s="26"/>
      <c r="N5" s="26"/>
      <c r="O5" s="26"/>
      <c r="P5" s="27"/>
      <c r="Q5" s="27"/>
      <c r="R5" s="28"/>
      <c r="T5" s="25"/>
      <c r="U5" s="25"/>
      <c r="V5" s="25"/>
      <c r="W5" s="25"/>
      <c r="X5" s="25"/>
      <c r="Y5" s="25"/>
      <c r="Z5" s="25"/>
      <c r="AA5" s="29"/>
      <c r="AB5" s="29"/>
      <c r="AC5" s="30"/>
      <c r="AD5" s="30"/>
      <c r="AE5" s="30"/>
      <c r="AF5" s="30"/>
      <c r="AG5" s="30"/>
      <c r="AH5" s="30"/>
      <c r="AI5" s="30"/>
      <c r="AJ5" s="30"/>
      <c r="AK5" s="30"/>
    </row>
    <row r="6" spans="1:37" ht="18.95" customHeight="1">
      <c r="B6" s="351" t="s">
        <v>26</v>
      </c>
      <c r="C6" s="351"/>
      <c r="D6" s="31"/>
      <c r="E6" s="341" t="str">
        <f>IF(【毎月提出】４号!E6=0,"",【毎月提出】４号!E6)</f>
        <v/>
      </c>
      <c r="F6" s="341"/>
      <c r="G6" s="341"/>
      <c r="H6" s="341"/>
      <c r="I6" s="341"/>
      <c r="J6" s="341"/>
      <c r="K6" s="341"/>
      <c r="L6" s="341"/>
      <c r="M6" s="341"/>
      <c r="N6" s="341"/>
      <c r="O6" s="341"/>
      <c r="P6" s="341"/>
      <c r="Q6" s="341"/>
      <c r="R6" s="341"/>
      <c r="S6" s="341"/>
      <c r="T6" s="341"/>
      <c r="U6" s="341"/>
      <c r="V6" s="341"/>
      <c r="W6" s="341"/>
      <c r="X6" s="341"/>
      <c r="Y6" s="179"/>
      <c r="Z6" s="179"/>
      <c r="AA6" s="73"/>
      <c r="AB6" s="73"/>
      <c r="AC6" s="439"/>
      <c r="AD6" s="440"/>
      <c r="AE6" s="377" t="s">
        <v>85</v>
      </c>
      <c r="AF6" s="378"/>
      <c r="AG6" s="378"/>
      <c r="AH6" s="378"/>
      <c r="AI6" s="378"/>
      <c r="AJ6" s="379"/>
      <c r="AK6" s="73"/>
    </row>
    <row r="7" spans="1:37" ht="18.95" customHeight="1">
      <c r="B7" s="342" t="s">
        <v>112</v>
      </c>
      <c r="C7" s="342"/>
      <c r="D7" s="144"/>
      <c r="E7" s="448" t="str">
        <f>IF(【毎月提出】４号!E7=0,"",【毎月提出】４号!E7)</f>
        <v>　</v>
      </c>
      <c r="F7" s="448"/>
      <c r="G7" s="448"/>
      <c r="H7" s="448"/>
      <c r="I7" s="448"/>
      <c r="J7" s="448"/>
      <c r="K7" s="448"/>
      <c r="L7" s="448"/>
      <c r="M7" s="448"/>
      <c r="N7" s="448"/>
      <c r="O7" s="448"/>
      <c r="P7" s="448"/>
      <c r="Q7" s="448"/>
      <c r="R7" s="448"/>
      <c r="S7" s="448"/>
      <c r="T7" s="448"/>
      <c r="U7" s="448"/>
      <c r="V7" s="448"/>
      <c r="W7" s="448"/>
      <c r="X7" s="448"/>
      <c r="Y7" s="179"/>
      <c r="Z7" s="179"/>
      <c r="AA7" s="73"/>
      <c r="AB7" s="73"/>
      <c r="AC7" s="441"/>
      <c r="AD7" s="442"/>
      <c r="AE7" s="445"/>
      <c r="AF7" s="446"/>
      <c r="AG7" s="446"/>
      <c r="AH7" s="446"/>
      <c r="AI7" s="446"/>
      <c r="AJ7" s="447"/>
      <c r="AK7" s="73"/>
    </row>
    <row r="8" spans="1:37" ht="18.95" customHeight="1">
      <c r="B8" s="342" t="s">
        <v>27</v>
      </c>
      <c r="C8" s="342"/>
      <c r="D8" s="33"/>
      <c r="E8" s="448" t="str">
        <f>IF(【毎月提出】４号!E8=0,"",【毎月提出】４号!E8)</f>
        <v/>
      </c>
      <c r="F8" s="448"/>
      <c r="G8" s="448"/>
      <c r="H8" s="448"/>
      <c r="I8" s="448"/>
      <c r="J8" s="448"/>
      <c r="K8" s="448"/>
      <c r="L8" s="448"/>
      <c r="M8" s="448"/>
      <c r="N8" s="448"/>
      <c r="O8" s="448"/>
      <c r="P8" s="448"/>
      <c r="Q8" s="448"/>
      <c r="R8" s="448"/>
      <c r="S8" s="448"/>
      <c r="T8" s="448"/>
      <c r="U8" s="448"/>
      <c r="V8" s="448"/>
      <c r="W8" s="448"/>
      <c r="X8" s="448"/>
      <c r="Y8" s="179"/>
      <c r="Z8" s="179"/>
      <c r="AA8" s="43"/>
      <c r="AB8" s="43"/>
      <c r="AC8" s="443"/>
      <c r="AD8" s="444"/>
      <c r="AE8" s="380"/>
      <c r="AF8" s="381"/>
      <c r="AG8" s="381"/>
      <c r="AH8" s="381"/>
      <c r="AI8" s="381"/>
      <c r="AJ8" s="382"/>
      <c r="AK8" s="43"/>
    </row>
    <row r="9" spans="1:37" ht="24.95" customHeight="1">
      <c r="B9" s="372" t="s">
        <v>28</v>
      </c>
      <c r="C9" s="372"/>
      <c r="D9" s="36"/>
      <c r="E9" s="448" t="str">
        <f>IF(【毎月提出】４号!E9=0,"",【毎月提出】４号!E9)</f>
        <v/>
      </c>
      <c r="F9" s="448"/>
      <c r="G9" s="448"/>
      <c r="H9" s="448"/>
      <c r="I9" s="448"/>
      <c r="J9" s="448"/>
      <c r="K9" s="448"/>
      <c r="L9" s="448"/>
      <c r="M9" s="448"/>
      <c r="N9" s="448"/>
      <c r="O9" s="448"/>
      <c r="P9" s="448"/>
      <c r="Q9" s="448"/>
      <c r="R9" s="448"/>
      <c r="S9" s="448"/>
      <c r="T9" s="448"/>
      <c r="U9" s="448"/>
      <c r="V9" s="448"/>
      <c r="W9" s="448"/>
      <c r="X9" s="448"/>
      <c r="Y9" s="179"/>
      <c r="Z9" s="179"/>
      <c r="AA9" s="73"/>
      <c r="AB9" s="73"/>
      <c r="AC9" s="73"/>
      <c r="AD9" s="73"/>
      <c r="AE9" s="73"/>
      <c r="AF9" s="73"/>
      <c r="AG9" s="73"/>
      <c r="AH9" s="73"/>
      <c r="AI9" s="73"/>
      <c r="AJ9" s="73"/>
      <c r="AK9" s="73"/>
    </row>
    <row r="10" spans="1:37" ht="12.6" customHeight="1">
      <c r="B10" s="356" t="s">
        <v>92</v>
      </c>
      <c r="C10" s="356"/>
      <c r="D10" s="86"/>
      <c r="E10" s="340" t="str">
        <f>IF(【毎月提出】４号!E12=0,"",【毎月提出】４号!E12)</f>
        <v>道路改良工事・道路橋りょう改築工事合併工事（●●・Ｒ▲-▲）（週休２日）</v>
      </c>
      <c r="F10" s="340"/>
      <c r="G10" s="340"/>
      <c r="H10" s="340"/>
      <c r="I10" s="340"/>
      <c r="J10" s="340"/>
      <c r="K10" s="340"/>
      <c r="L10" s="340"/>
      <c r="M10" s="340"/>
      <c r="N10" s="340"/>
      <c r="O10" s="340"/>
      <c r="P10" s="340"/>
      <c r="Q10" s="340"/>
      <c r="R10" s="340"/>
      <c r="S10" s="340"/>
      <c r="T10" s="340"/>
      <c r="U10" s="340"/>
      <c r="V10" s="340"/>
      <c r="W10" s="340"/>
      <c r="X10" s="340"/>
      <c r="Y10" s="340"/>
      <c r="Z10" s="340"/>
      <c r="AA10" s="73"/>
      <c r="AB10" s="73"/>
      <c r="AC10" s="73"/>
      <c r="AD10" s="73"/>
      <c r="AE10" s="73"/>
      <c r="AF10" s="73"/>
      <c r="AG10" s="73"/>
      <c r="AH10" s="73"/>
      <c r="AI10" s="73"/>
      <c r="AJ10" s="73"/>
      <c r="AK10" s="73"/>
    </row>
    <row r="11" spans="1:37" ht="12.6" customHeight="1">
      <c r="B11" s="351" t="s">
        <v>29</v>
      </c>
      <c r="C11" s="351"/>
      <c r="D11" s="46"/>
      <c r="E11" s="341"/>
      <c r="F11" s="341"/>
      <c r="G11" s="341"/>
      <c r="H11" s="341"/>
      <c r="I11" s="341"/>
      <c r="J11" s="341"/>
      <c r="K11" s="341"/>
      <c r="L11" s="341"/>
      <c r="M11" s="341"/>
      <c r="N11" s="341"/>
      <c r="O11" s="341"/>
      <c r="P11" s="341"/>
      <c r="Q11" s="341"/>
      <c r="R11" s="341"/>
      <c r="S11" s="341"/>
      <c r="T11" s="341"/>
      <c r="U11" s="341"/>
      <c r="V11" s="341"/>
      <c r="W11" s="341"/>
      <c r="X11" s="341"/>
      <c r="Y11" s="341"/>
      <c r="Z11" s="341"/>
      <c r="AA11" s="73"/>
      <c r="AB11" s="73"/>
      <c r="AC11" s="449" t="s">
        <v>30</v>
      </c>
      <c r="AD11" s="450"/>
      <c r="AE11" s="450"/>
      <c r="AF11" s="450"/>
      <c r="AG11" s="450"/>
      <c r="AH11" s="450"/>
      <c r="AI11" s="450"/>
      <c r="AJ11" s="450"/>
      <c r="AK11" s="451"/>
    </row>
    <row r="12" spans="1:37" ht="20.100000000000001" customHeight="1">
      <c r="B12" s="342" t="s">
        <v>31</v>
      </c>
      <c r="C12" s="342"/>
      <c r="D12" s="33"/>
      <c r="E12" s="448">
        <f>IF(【毎月提出】４号!E14=0,"",【毎月提出】４号!E14)</f>
        <v>2499001</v>
      </c>
      <c r="F12" s="448"/>
      <c r="G12" s="448"/>
      <c r="H12" s="448"/>
      <c r="I12" s="448"/>
      <c r="J12" s="448"/>
      <c r="K12" s="448"/>
      <c r="L12" s="448"/>
      <c r="M12" s="448"/>
      <c r="N12" s="448"/>
      <c r="O12" s="448"/>
      <c r="P12" s="448"/>
      <c r="Q12" s="448"/>
      <c r="R12" s="448"/>
      <c r="S12" s="448"/>
      <c r="T12" s="448"/>
      <c r="U12" s="448"/>
      <c r="V12" s="448"/>
      <c r="W12" s="448"/>
      <c r="X12" s="448"/>
      <c r="Y12" s="179"/>
      <c r="Z12" s="179"/>
      <c r="AA12" s="73"/>
      <c r="AB12" s="73"/>
      <c r="AC12" s="74"/>
      <c r="AD12" s="75"/>
      <c r="AE12" s="76"/>
      <c r="AF12" s="76"/>
      <c r="AG12" s="77"/>
      <c r="AH12" s="77"/>
      <c r="AI12" s="77"/>
      <c r="AJ12" s="75"/>
      <c r="AK12" s="78"/>
    </row>
    <row r="13" spans="1:37" ht="20.100000000000001" customHeight="1">
      <c r="B13" s="342" t="s">
        <v>32</v>
      </c>
      <c r="C13" s="342"/>
      <c r="D13" s="33"/>
      <c r="E13" s="455" t="str">
        <f>IF(【毎月提出】４号!E17=0,"",【毎月提出】４号!E17)</f>
        <v/>
      </c>
      <c r="F13" s="455"/>
      <c r="G13" s="455"/>
      <c r="H13" s="455"/>
      <c r="I13" s="455"/>
      <c r="J13" s="455"/>
      <c r="K13" s="455"/>
      <c r="L13" s="455"/>
      <c r="M13" s="455"/>
      <c r="N13" s="455"/>
      <c r="O13" s="455"/>
      <c r="P13" s="455"/>
      <c r="Q13" s="455"/>
      <c r="R13" s="455"/>
      <c r="S13" s="455"/>
      <c r="T13" s="455"/>
      <c r="U13" s="455"/>
      <c r="V13" s="455"/>
      <c r="W13" s="455"/>
      <c r="X13" s="455"/>
      <c r="Y13" s="180"/>
      <c r="Z13" s="180"/>
      <c r="AA13" s="73"/>
      <c r="AB13" s="73"/>
      <c r="AC13" s="67"/>
      <c r="AD13" s="68"/>
      <c r="AE13" s="79"/>
      <c r="AF13" s="79"/>
      <c r="AG13" s="80"/>
      <c r="AH13" s="80"/>
      <c r="AI13" s="80"/>
      <c r="AJ13" s="452"/>
      <c r="AK13" s="453"/>
    </row>
    <row r="14" spans="1:37" ht="21" customHeight="1">
      <c r="C14" s="42"/>
      <c r="D14" s="42"/>
      <c r="E14" s="60"/>
      <c r="F14" s="61"/>
      <c r="G14" s="61"/>
      <c r="H14" s="61"/>
      <c r="I14" s="61"/>
      <c r="J14" s="61"/>
      <c r="K14" s="61"/>
      <c r="L14" s="61"/>
      <c r="M14" s="61"/>
      <c r="N14" s="61"/>
      <c r="O14" s="61"/>
      <c r="P14" s="61"/>
      <c r="Q14" s="61"/>
      <c r="R14" s="61"/>
      <c r="S14" s="61"/>
      <c r="T14" s="61"/>
      <c r="U14" s="61"/>
      <c r="V14" s="61"/>
      <c r="W14" s="61"/>
      <c r="X14" s="61"/>
      <c r="Y14" s="61"/>
      <c r="Z14" s="62"/>
      <c r="AA14" s="63"/>
      <c r="AB14" s="63"/>
      <c r="AC14" s="63"/>
      <c r="AD14" s="63"/>
      <c r="AE14" s="63"/>
      <c r="AF14" s="63"/>
      <c r="AG14" s="63"/>
      <c r="AH14" s="63"/>
      <c r="AI14" s="63"/>
      <c r="AJ14" s="63"/>
      <c r="AK14" s="63"/>
    </row>
    <row r="15" spans="1:37" ht="18" customHeight="1">
      <c r="B15" s="346" t="s">
        <v>33</v>
      </c>
      <c r="C15" s="347"/>
      <c r="D15" s="42"/>
      <c r="E15" s="471" t="str">
        <f>IF(【毎月提出】４号!E19=0,"",【毎月提出】４号!E19)</f>
        <v>73-00074</v>
      </c>
      <c r="F15" s="471"/>
      <c r="G15" s="471"/>
      <c r="H15" s="471"/>
      <c r="I15" s="471"/>
      <c r="J15" s="471"/>
      <c r="K15" s="471"/>
      <c r="L15" s="471"/>
      <c r="M15" s="471"/>
      <c r="N15" s="471"/>
      <c r="O15" s="471"/>
      <c r="P15" s="346" t="s">
        <v>33</v>
      </c>
      <c r="Q15" s="346"/>
      <c r="R15" s="346"/>
      <c r="S15" s="346"/>
      <c r="T15" s="346"/>
      <c r="U15" s="346"/>
      <c r="V15" s="346"/>
      <c r="W15" s="43"/>
      <c r="X15" s="471" t="str">
        <f>IF(【毎月提出】４号!X19=0,"",【毎月提出】４号!X19)</f>
        <v/>
      </c>
      <c r="Y15" s="471"/>
      <c r="Z15" s="471"/>
      <c r="AA15" s="471"/>
      <c r="AB15" s="471"/>
      <c r="AC15" s="471"/>
      <c r="AD15" s="472"/>
      <c r="AE15" s="472"/>
      <c r="AF15" s="472"/>
      <c r="AG15" s="472"/>
      <c r="AH15" s="472"/>
      <c r="AI15" s="472"/>
      <c r="AJ15" s="472"/>
      <c r="AK15" s="472"/>
    </row>
    <row r="16" spans="1:37" ht="18" customHeight="1">
      <c r="B16" s="473" t="s">
        <v>34</v>
      </c>
      <c r="C16" s="474"/>
      <c r="D16" s="64"/>
      <c r="E16" s="475" t="str">
        <f>IF(【毎月提出】４号!E20=0,"",【毎月提出】４号!E20)</f>
        <v>株式会社波多野組</v>
      </c>
      <c r="F16" s="475"/>
      <c r="G16" s="475"/>
      <c r="H16" s="475"/>
      <c r="I16" s="475"/>
      <c r="J16" s="475"/>
      <c r="K16" s="475"/>
      <c r="L16" s="475"/>
      <c r="M16" s="475"/>
      <c r="N16" s="475"/>
      <c r="O16" s="475"/>
      <c r="P16" s="473" t="s">
        <v>35</v>
      </c>
      <c r="Q16" s="473"/>
      <c r="R16" s="473"/>
      <c r="S16" s="473"/>
      <c r="T16" s="473"/>
      <c r="U16" s="473"/>
      <c r="V16" s="473"/>
      <c r="W16" s="65"/>
      <c r="X16" s="475" t="str">
        <f>IF(【毎月提出】４号!X20=0,"",【毎月提出】４号!X20)</f>
        <v/>
      </c>
      <c r="Y16" s="475"/>
      <c r="Z16" s="475"/>
      <c r="AA16" s="475"/>
      <c r="AB16" s="475"/>
      <c r="AC16" s="475"/>
      <c r="AD16" s="476"/>
      <c r="AE16" s="476"/>
      <c r="AF16" s="476"/>
      <c r="AG16" s="476"/>
      <c r="AH16" s="476"/>
      <c r="AI16" s="476"/>
      <c r="AJ16" s="476"/>
      <c r="AK16" s="476"/>
    </row>
    <row r="17" spans="1:41" ht="21" customHeight="1">
      <c r="K17" s="21"/>
      <c r="L17" s="21"/>
      <c r="M17" s="21"/>
      <c r="N17" s="21"/>
      <c r="O17" s="21"/>
      <c r="P17" s="21"/>
      <c r="Q17" s="48"/>
      <c r="R17" s="48"/>
      <c r="S17" s="48"/>
      <c r="T17" s="48"/>
      <c r="U17" s="48"/>
      <c r="V17" s="38"/>
      <c r="W17" s="38"/>
      <c r="X17" s="38"/>
      <c r="Y17" s="49"/>
      <c r="Z17" s="49"/>
      <c r="AA17" s="49"/>
      <c r="AB17" s="49"/>
      <c r="AC17" s="49"/>
      <c r="AD17" s="49"/>
      <c r="AE17" s="49"/>
      <c r="AF17" s="49"/>
      <c r="AK17" s="38"/>
    </row>
    <row r="18" spans="1:41" s="20" customFormat="1" ht="25.5" customHeight="1">
      <c r="B18" s="20" t="s">
        <v>36</v>
      </c>
      <c r="I18" s="354" t="s">
        <v>37</v>
      </c>
      <c r="J18" s="354"/>
      <c r="K18" s="354"/>
      <c r="L18" s="354"/>
      <c r="M18" s="493">
        <f>IF(【毎月提出】４号!P22=0,"",【毎月提出】４号!P22)</f>
        <v>45383</v>
      </c>
      <c r="N18" s="493"/>
      <c r="O18" s="493"/>
      <c r="P18" s="493"/>
      <c r="Q18" s="493"/>
      <c r="R18" s="493"/>
      <c r="S18" s="493"/>
      <c r="T18" s="493"/>
      <c r="U18" s="493"/>
      <c r="V18" s="493"/>
      <c r="W18" s="50" t="s">
        <v>55</v>
      </c>
      <c r="X18" s="58"/>
      <c r="Y18" s="493">
        <f>IF(【毎月提出】４号!X22=0,"",【毎月提出】４号!X22)</f>
        <v>45412</v>
      </c>
      <c r="Z18" s="493"/>
      <c r="AA18" s="493"/>
      <c r="AB18" s="493"/>
      <c r="AC18" s="493"/>
      <c r="AD18" s="493"/>
      <c r="AE18" s="493"/>
      <c r="AF18" s="493"/>
      <c r="AG18" s="493"/>
      <c r="AH18" s="493"/>
      <c r="AM18" s="454"/>
      <c r="AN18" s="454"/>
      <c r="AO18" s="454"/>
    </row>
    <row r="19" spans="1:41" s="51" customFormat="1" ht="15" customHeight="1">
      <c r="A19" s="456" t="s">
        <v>56</v>
      </c>
      <c r="B19" s="457" t="s">
        <v>40</v>
      </c>
      <c r="C19" s="457"/>
      <c r="D19" s="456" t="s">
        <v>57</v>
      </c>
      <c r="E19" s="458" t="s">
        <v>42</v>
      </c>
      <c r="F19" s="459"/>
      <c r="G19" s="459"/>
      <c r="H19" s="459"/>
      <c r="I19" s="459"/>
      <c r="J19" s="459"/>
      <c r="K19" s="459"/>
      <c r="L19" s="459"/>
      <c r="M19" s="459"/>
      <c r="N19" s="459"/>
      <c r="O19" s="459"/>
      <c r="P19" s="459"/>
      <c r="Q19" s="459"/>
      <c r="R19" s="459"/>
      <c r="S19" s="459"/>
      <c r="T19" s="459"/>
      <c r="U19" s="459"/>
      <c r="V19" s="459"/>
      <c r="W19" s="459"/>
      <c r="X19" s="459"/>
      <c r="Y19" s="460"/>
      <c r="Z19" s="464" t="s">
        <v>58</v>
      </c>
      <c r="AA19" s="465"/>
      <c r="AB19" s="465"/>
      <c r="AC19" s="465"/>
      <c r="AD19" s="465"/>
      <c r="AE19" s="466"/>
      <c r="AF19" s="470" t="s">
        <v>59</v>
      </c>
      <c r="AG19" s="470"/>
      <c r="AH19" s="470"/>
      <c r="AI19" s="470"/>
      <c r="AJ19" s="470"/>
      <c r="AK19" s="470"/>
    </row>
    <row r="20" spans="1:41" s="52" customFormat="1" ht="15" customHeight="1">
      <c r="A20" s="456"/>
      <c r="B20" s="457"/>
      <c r="C20" s="457"/>
      <c r="D20" s="456"/>
      <c r="E20" s="461"/>
      <c r="F20" s="462"/>
      <c r="G20" s="462"/>
      <c r="H20" s="462"/>
      <c r="I20" s="462"/>
      <c r="J20" s="462"/>
      <c r="K20" s="462"/>
      <c r="L20" s="462"/>
      <c r="M20" s="462"/>
      <c r="N20" s="462"/>
      <c r="O20" s="462"/>
      <c r="P20" s="462"/>
      <c r="Q20" s="462"/>
      <c r="R20" s="462"/>
      <c r="S20" s="462"/>
      <c r="T20" s="462"/>
      <c r="U20" s="462"/>
      <c r="V20" s="462"/>
      <c r="W20" s="462"/>
      <c r="X20" s="462"/>
      <c r="Y20" s="463"/>
      <c r="Z20" s="467"/>
      <c r="AA20" s="468"/>
      <c r="AB20" s="468"/>
      <c r="AC20" s="468"/>
      <c r="AD20" s="468"/>
      <c r="AE20" s="469"/>
      <c r="AF20" s="470"/>
      <c r="AG20" s="470"/>
      <c r="AH20" s="470"/>
      <c r="AI20" s="470"/>
      <c r="AJ20" s="470"/>
      <c r="AK20" s="470"/>
    </row>
    <row r="21" spans="1:41" ht="30" customHeight="1">
      <c r="A21" s="59" t="s">
        <v>60</v>
      </c>
      <c r="B21" s="477" t="str">
        <f>IF(【毎月提出】４号!E9=0,"",【毎月提出】４号!E9)</f>
        <v/>
      </c>
      <c r="C21" s="478"/>
      <c r="D21" s="182"/>
      <c r="E21" s="479" t="str">
        <f>IF(【毎月提出】４号!E6=0,"",【毎月提出】４号!E6)</f>
        <v/>
      </c>
      <c r="F21" s="480"/>
      <c r="G21" s="480"/>
      <c r="H21" s="480"/>
      <c r="I21" s="480"/>
      <c r="J21" s="480"/>
      <c r="K21" s="480"/>
      <c r="L21" s="480"/>
      <c r="M21" s="480"/>
      <c r="N21" s="480"/>
      <c r="O21" s="480"/>
      <c r="P21" s="480"/>
      <c r="Q21" s="480"/>
      <c r="R21" s="480"/>
      <c r="S21" s="480"/>
      <c r="T21" s="480"/>
      <c r="U21" s="480"/>
      <c r="V21" s="480"/>
      <c r="W21" s="480"/>
      <c r="X21" s="480"/>
      <c r="Y21" s="481"/>
      <c r="Z21" s="482">
        <f>【毎月提出】４号!AO42</f>
        <v>0</v>
      </c>
      <c r="AA21" s="483"/>
      <c r="AB21" s="483"/>
      <c r="AC21" s="483"/>
      <c r="AD21" s="483"/>
      <c r="AE21" s="484"/>
      <c r="AF21" s="482">
        <f>【毎月提出】４号!AH42</f>
        <v>21</v>
      </c>
      <c r="AG21" s="483"/>
      <c r="AH21" s="483"/>
      <c r="AI21" s="483"/>
      <c r="AJ21" s="483"/>
      <c r="AK21" s="484"/>
    </row>
    <row r="22" spans="1:41" ht="30" customHeight="1">
      <c r="A22" s="59" t="s">
        <v>61</v>
      </c>
      <c r="B22" s="485"/>
      <c r="C22" s="486"/>
      <c r="D22" s="183"/>
      <c r="E22" s="487"/>
      <c r="F22" s="488"/>
      <c r="G22" s="488"/>
      <c r="H22" s="488"/>
      <c r="I22" s="488"/>
      <c r="J22" s="488"/>
      <c r="K22" s="488"/>
      <c r="L22" s="488"/>
      <c r="M22" s="488"/>
      <c r="N22" s="488"/>
      <c r="O22" s="488"/>
      <c r="P22" s="488"/>
      <c r="Q22" s="488"/>
      <c r="R22" s="488"/>
      <c r="S22" s="488"/>
      <c r="T22" s="488"/>
      <c r="U22" s="488"/>
      <c r="V22" s="488"/>
      <c r="W22" s="488"/>
      <c r="X22" s="488"/>
      <c r="Y22" s="489"/>
      <c r="Z22" s="490"/>
      <c r="AA22" s="491"/>
      <c r="AB22" s="491"/>
      <c r="AC22" s="491"/>
      <c r="AD22" s="491"/>
      <c r="AE22" s="492"/>
      <c r="AF22" s="490"/>
      <c r="AG22" s="491"/>
      <c r="AH22" s="491"/>
      <c r="AI22" s="491"/>
      <c r="AJ22" s="491"/>
      <c r="AK22" s="492"/>
    </row>
    <row r="23" spans="1:41" ht="30" customHeight="1">
      <c r="A23" s="59" t="s">
        <v>62</v>
      </c>
      <c r="B23" s="485"/>
      <c r="C23" s="486"/>
      <c r="D23" s="183"/>
      <c r="E23" s="487"/>
      <c r="F23" s="488"/>
      <c r="G23" s="488"/>
      <c r="H23" s="488"/>
      <c r="I23" s="488"/>
      <c r="J23" s="488"/>
      <c r="K23" s="488"/>
      <c r="L23" s="488"/>
      <c r="M23" s="488"/>
      <c r="N23" s="488"/>
      <c r="O23" s="488"/>
      <c r="P23" s="488"/>
      <c r="Q23" s="488"/>
      <c r="R23" s="488"/>
      <c r="S23" s="488"/>
      <c r="T23" s="488"/>
      <c r="U23" s="488"/>
      <c r="V23" s="488"/>
      <c r="W23" s="488"/>
      <c r="X23" s="488"/>
      <c r="Y23" s="489"/>
      <c r="Z23" s="490"/>
      <c r="AA23" s="491"/>
      <c r="AB23" s="491"/>
      <c r="AC23" s="491"/>
      <c r="AD23" s="491"/>
      <c r="AE23" s="492"/>
      <c r="AF23" s="490"/>
      <c r="AG23" s="491"/>
      <c r="AH23" s="491"/>
      <c r="AI23" s="491"/>
      <c r="AJ23" s="491"/>
      <c r="AK23" s="492"/>
    </row>
    <row r="24" spans="1:41" ht="30" customHeight="1">
      <c r="A24" s="59" t="s">
        <v>63</v>
      </c>
      <c r="B24" s="485"/>
      <c r="C24" s="486"/>
      <c r="D24" s="183"/>
      <c r="E24" s="487"/>
      <c r="F24" s="488"/>
      <c r="G24" s="488"/>
      <c r="H24" s="488"/>
      <c r="I24" s="488"/>
      <c r="J24" s="488"/>
      <c r="K24" s="488"/>
      <c r="L24" s="488"/>
      <c r="M24" s="488"/>
      <c r="N24" s="488"/>
      <c r="O24" s="488"/>
      <c r="P24" s="488"/>
      <c r="Q24" s="488"/>
      <c r="R24" s="488"/>
      <c r="S24" s="488"/>
      <c r="T24" s="488"/>
      <c r="U24" s="488"/>
      <c r="V24" s="488"/>
      <c r="W24" s="488"/>
      <c r="X24" s="488"/>
      <c r="Y24" s="489"/>
      <c r="Z24" s="490"/>
      <c r="AA24" s="491"/>
      <c r="AB24" s="491"/>
      <c r="AC24" s="491"/>
      <c r="AD24" s="491"/>
      <c r="AE24" s="492"/>
      <c r="AF24" s="490"/>
      <c r="AG24" s="491"/>
      <c r="AH24" s="491"/>
      <c r="AI24" s="491"/>
      <c r="AJ24" s="491"/>
      <c r="AK24" s="492"/>
    </row>
    <row r="25" spans="1:41" ht="30" customHeight="1">
      <c r="A25" s="59" t="s">
        <v>64</v>
      </c>
      <c r="B25" s="485"/>
      <c r="C25" s="486"/>
      <c r="D25" s="183"/>
      <c r="E25" s="487"/>
      <c r="F25" s="488"/>
      <c r="G25" s="488"/>
      <c r="H25" s="488"/>
      <c r="I25" s="488"/>
      <c r="J25" s="488"/>
      <c r="K25" s="488"/>
      <c r="L25" s="488"/>
      <c r="M25" s="488"/>
      <c r="N25" s="488"/>
      <c r="O25" s="488"/>
      <c r="P25" s="488"/>
      <c r="Q25" s="488"/>
      <c r="R25" s="488"/>
      <c r="S25" s="488"/>
      <c r="T25" s="488"/>
      <c r="U25" s="488"/>
      <c r="V25" s="488"/>
      <c r="W25" s="488"/>
      <c r="X25" s="488"/>
      <c r="Y25" s="489"/>
      <c r="Z25" s="490"/>
      <c r="AA25" s="491"/>
      <c r="AB25" s="491"/>
      <c r="AC25" s="491"/>
      <c r="AD25" s="491"/>
      <c r="AE25" s="492"/>
      <c r="AF25" s="490"/>
      <c r="AG25" s="491"/>
      <c r="AH25" s="491"/>
      <c r="AI25" s="491"/>
      <c r="AJ25" s="491"/>
      <c r="AK25" s="492"/>
    </row>
    <row r="26" spans="1:41" ht="30" customHeight="1">
      <c r="A26" s="59" t="s">
        <v>65</v>
      </c>
      <c r="B26" s="485"/>
      <c r="C26" s="486"/>
      <c r="D26" s="183"/>
      <c r="E26" s="487"/>
      <c r="F26" s="488"/>
      <c r="G26" s="488"/>
      <c r="H26" s="488"/>
      <c r="I26" s="488"/>
      <c r="J26" s="488"/>
      <c r="K26" s="488"/>
      <c r="L26" s="488"/>
      <c r="M26" s="488"/>
      <c r="N26" s="488"/>
      <c r="O26" s="488"/>
      <c r="P26" s="488"/>
      <c r="Q26" s="488"/>
      <c r="R26" s="488"/>
      <c r="S26" s="488"/>
      <c r="T26" s="488"/>
      <c r="U26" s="488"/>
      <c r="V26" s="488"/>
      <c r="W26" s="488"/>
      <c r="X26" s="488"/>
      <c r="Y26" s="489"/>
      <c r="Z26" s="490"/>
      <c r="AA26" s="491"/>
      <c r="AB26" s="491"/>
      <c r="AC26" s="491"/>
      <c r="AD26" s="491"/>
      <c r="AE26" s="492"/>
      <c r="AF26" s="490"/>
      <c r="AG26" s="491"/>
      <c r="AH26" s="491"/>
      <c r="AI26" s="491"/>
      <c r="AJ26" s="491"/>
      <c r="AK26" s="492"/>
    </row>
    <row r="27" spans="1:41" ht="30" customHeight="1">
      <c r="A27" s="59" t="s">
        <v>66</v>
      </c>
      <c r="B27" s="485"/>
      <c r="C27" s="486"/>
      <c r="D27" s="183"/>
      <c r="E27" s="487"/>
      <c r="F27" s="488"/>
      <c r="G27" s="488"/>
      <c r="H27" s="488"/>
      <c r="I27" s="488"/>
      <c r="J27" s="488"/>
      <c r="K27" s="488"/>
      <c r="L27" s="488"/>
      <c r="M27" s="488"/>
      <c r="N27" s="488"/>
      <c r="O27" s="488"/>
      <c r="P27" s="488"/>
      <c r="Q27" s="488"/>
      <c r="R27" s="488"/>
      <c r="S27" s="488"/>
      <c r="T27" s="488"/>
      <c r="U27" s="488"/>
      <c r="V27" s="488"/>
      <c r="W27" s="488"/>
      <c r="X27" s="488"/>
      <c r="Y27" s="489"/>
      <c r="Z27" s="490"/>
      <c r="AA27" s="491"/>
      <c r="AB27" s="491"/>
      <c r="AC27" s="491"/>
      <c r="AD27" s="491"/>
      <c r="AE27" s="492"/>
      <c r="AF27" s="490"/>
      <c r="AG27" s="491"/>
      <c r="AH27" s="491"/>
      <c r="AI27" s="491"/>
      <c r="AJ27" s="491"/>
      <c r="AK27" s="492"/>
    </row>
    <row r="28" spans="1:41" ht="30" customHeight="1">
      <c r="A28" s="59" t="s">
        <v>67</v>
      </c>
      <c r="B28" s="485"/>
      <c r="C28" s="486"/>
      <c r="D28" s="183"/>
      <c r="E28" s="487"/>
      <c r="F28" s="488"/>
      <c r="G28" s="488"/>
      <c r="H28" s="488"/>
      <c r="I28" s="488"/>
      <c r="J28" s="488"/>
      <c r="K28" s="488"/>
      <c r="L28" s="488"/>
      <c r="M28" s="488"/>
      <c r="N28" s="488"/>
      <c r="O28" s="488"/>
      <c r="P28" s="488"/>
      <c r="Q28" s="488"/>
      <c r="R28" s="488"/>
      <c r="S28" s="488"/>
      <c r="T28" s="488"/>
      <c r="U28" s="488"/>
      <c r="V28" s="488"/>
      <c r="W28" s="488"/>
      <c r="X28" s="488"/>
      <c r="Y28" s="489"/>
      <c r="Z28" s="490"/>
      <c r="AA28" s="491"/>
      <c r="AB28" s="491"/>
      <c r="AC28" s="491"/>
      <c r="AD28" s="491"/>
      <c r="AE28" s="492"/>
      <c r="AF28" s="490"/>
      <c r="AG28" s="491"/>
      <c r="AH28" s="491"/>
      <c r="AI28" s="491"/>
      <c r="AJ28" s="491"/>
      <c r="AK28" s="492"/>
    </row>
    <row r="29" spans="1:41" ht="30" customHeight="1">
      <c r="A29" s="59" t="s">
        <v>68</v>
      </c>
      <c r="B29" s="485"/>
      <c r="C29" s="486"/>
      <c r="D29" s="183"/>
      <c r="E29" s="487"/>
      <c r="F29" s="488"/>
      <c r="G29" s="488"/>
      <c r="H29" s="488"/>
      <c r="I29" s="488"/>
      <c r="J29" s="488"/>
      <c r="K29" s="488"/>
      <c r="L29" s="488"/>
      <c r="M29" s="488"/>
      <c r="N29" s="488"/>
      <c r="O29" s="488"/>
      <c r="P29" s="488"/>
      <c r="Q29" s="488"/>
      <c r="R29" s="488"/>
      <c r="S29" s="488"/>
      <c r="T29" s="488"/>
      <c r="U29" s="488"/>
      <c r="V29" s="488"/>
      <c r="W29" s="488"/>
      <c r="X29" s="488"/>
      <c r="Y29" s="489"/>
      <c r="Z29" s="490"/>
      <c r="AA29" s="491"/>
      <c r="AB29" s="491"/>
      <c r="AC29" s="491"/>
      <c r="AD29" s="491"/>
      <c r="AE29" s="492"/>
      <c r="AF29" s="490"/>
      <c r="AG29" s="491"/>
      <c r="AH29" s="491"/>
      <c r="AI29" s="491"/>
      <c r="AJ29" s="491"/>
      <c r="AK29" s="492"/>
    </row>
    <row r="30" spans="1:41" ht="30" customHeight="1">
      <c r="A30" s="59" t="s">
        <v>69</v>
      </c>
      <c r="B30" s="485"/>
      <c r="C30" s="486"/>
      <c r="D30" s="183"/>
      <c r="E30" s="487"/>
      <c r="F30" s="488"/>
      <c r="G30" s="488"/>
      <c r="H30" s="488"/>
      <c r="I30" s="488"/>
      <c r="J30" s="488"/>
      <c r="K30" s="488"/>
      <c r="L30" s="488"/>
      <c r="M30" s="488"/>
      <c r="N30" s="488"/>
      <c r="O30" s="488"/>
      <c r="P30" s="488"/>
      <c r="Q30" s="488"/>
      <c r="R30" s="488"/>
      <c r="S30" s="488"/>
      <c r="T30" s="488"/>
      <c r="U30" s="488"/>
      <c r="V30" s="488"/>
      <c r="W30" s="488"/>
      <c r="X30" s="488"/>
      <c r="Y30" s="489"/>
      <c r="Z30" s="490"/>
      <c r="AA30" s="491"/>
      <c r="AB30" s="491"/>
      <c r="AC30" s="491"/>
      <c r="AD30" s="491"/>
      <c r="AE30" s="492"/>
      <c r="AF30" s="490"/>
      <c r="AG30" s="491"/>
      <c r="AH30" s="491"/>
      <c r="AI30" s="491"/>
      <c r="AJ30" s="491"/>
      <c r="AK30" s="492"/>
    </row>
    <row r="31" spans="1:41" ht="30" customHeight="1">
      <c r="A31" s="59" t="s">
        <v>70</v>
      </c>
      <c r="B31" s="485"/>
      <c r="C31" s="486"/>
      <c r="D31" s="183"/>
      <c r="E31" s="487"/>
      <c r="F31" s="488"/>
      <c r="G31" s="488"/>
      <c r="H31" s="488"/>
      <c r="I31" s="488"/>
      <c r="J31" s="488"/>
      <c r="K31" s="488"/>
      <c r="L31" s="488"/>
      <c r="M31" s="488"/>
      <c r="N31" s="488"/>
      <c r="O31" s="488"/>
      <c r="P31" s="488"/>
      <c r="Q31" s="488"/>
      <c r="R31" s="488"/>
      <c r="S31" s="488"/>
      <c r="T31" s="488"/>
      <c r="U31" s="488"/>
      <c r="V31" s="488"/>
      <c r="W31" s="488"/>
      <c r="X31" s="488"/>
      <c r="Y31" s="489"/>
      <c r="Z31" s="490"/>
      <c r="AA31" s="491"/>
      <c r="AB31" s="491"/>
      <c r="AC31" s="491"/>
      <c r="AD31" s="491"/>
      <c r="AE31" s="492"/>
      <c r="AF31" s="490"/>
      <c r="AG31" s="491"/>
      <c r="AH31" s="491"/>
      <c r="AI31" s="491"/>
      <c r="AJ31" s="491"/>
      <c r="AK31" s="492"/>
    </row>
    <row r="32" spans="1:41" ht="30" customHeight="1">
      <c r="A32" s="59" t="s">
        <v>71</v>
      </c>
      <c r="B32" s="485"/>
      <c r="C32" s="486"/>
      <c r="D32" s="183"/>
      <c r="E32" s="487"/>
      <c r="F32" s="488"/>
      <c r="G32" s="488"/>
      <c r="H32" s="488"/>
      <c r="I32" s="488"/>
      <c r="J32" s="488"/>
      <c r="K32" s="488"/>
      <c r="L32" s="488"/>
      <c r="M32" s="488"/>
      <c r="N32" s="488"/>
      <c r="O32" s="488"/>
      <c r="P32" s="488"/>
      <c r="Q32" s="488"/>
      <c r="R32" s="488"/>
      <c r="S32" s="488"/>
      <c r="T32" s="488"/>
      <c r="U32" s="488"/>
      <c r="V32" s="488"/>
      <c r="W32" s="488"/>
      <c r="X32" s="488"/>
      <c r="Y32" s="489"/>
      <c r="Z32" s="490"/>
      <c r="AA32" s="491"/>
      <c r="AB32" s="491"/>
      <c r="AC32" s="491"/>
      <c r="AD32" s="491"/>
      <c r="AE32" s="492"/>
      <c r="AF32" s="490"/>
      <c r="AG32" s="491"/>
      <c r="AH32" s="491"/>
      <c r="AI32" s="491"/>
      <c r="AJ32" s="491"/>
      <c r="AK32" s="492"/>
    </row>
    <row r="33" spans="1:37" ht="30" customHeight="1">
      <c r="A33" s="59" t="s">
        <v>72</v>
      </c>
      <c r="B33" s="485"/>
      <c r="C33" s="486"/>
      <c r="D33" s="183"/>
      <c r="E33" s="487"/>
      <c r="F33" s="488"/>
      <c r="G33" s="488"/>
      <c r="H33" s="488"/>
      <c r="I33" s="488"/>
      <c r="J33" s="488"/>
      <c r="K33" s="488"/>
      <c r="L33" s="488"/>
      <c r="M33" s="488"/>
      <c r="N33" s="488"/>
      <c r="O33" s="488"/>
      <c r="P33" s="488"/>
      <c r="Q33" s="488"/>
      <c r="R33" s="488"/>
      <c r="S33" s="488"/>
      <c r="T33" s="488"/>
      <c r="U33" s="488"/>
      <c r="V33" s="488"/>
      <c r="W33" s="488"/>
      <c r="X33" s="488"/>
      <c r="Y33" s="489"/>
      <c r="Z33" s="490"/>
      <c r="AA33" s="491"/>
      <c r="AB33" s="491"/>
      <c r="AC33" s="491"/>
      <c r="AD33" s="491"/>
      <c r="AE33" s="492"/>
      <c r="AF33" s="490"/>
      <c r="AG33" s="491"/>
      <c r="AH33" s="491"/>
      <c r="AI33" s="491"/>
      <c r="AJ33" s="491"/>
      <c r="AK33" s="492"/>
    </row>
    <row r="34" spans="1:37" ht="30" customHeight="1">
      <c r="A34" s="59" t="s">
        <v>73</v>
      </c>
      <c r="B34" s="485"/>
      <c r="C34" s="486"/>
      <c r="D34" s="183"/>
      <c r="E34" s="487"/>
      <c r="F34" s="488"/>
      <c r="G34" s="488"/>
      <c r="H34" s="488"/>
      <c r="I34" s="488"/>
      <c r="J34" s="488"/>
      <c r="K34" s="488"/>
      <c r="L34" s="488"/>
      <c r="M34" s="488"/>
      <c r="N34" s="488"/>
      <c r="O34" s="488"/>
      <c r="P34" s="488"/>
      <c r="Q34" s="488"/>
      <c r="R34" s="488"/>
      <c r="S34" s="488"/>
      <c r="T34" s="488"/>
      <c r="U34" s="488"/>
      <c r="V34" s="488"/>
      <c r="W34" s="488"/>
      <c r="X34" s="488"/>
      <c r="Y34" s="489"/>
      <c r="Z34" s="490"/>
      <c r="AA34" s="491"/>
      <c r="AB34" s="491"/>
      <c r="AC34" s="491"/>
      <c r="AD34" s="491"/>
      <c r="AE34" s="492"/>
      <c r="AF34" s="490"/>
      <c r="AG34" s="491"/>
      <c r="AH34" s="491"/>
      <c r="AI34" s="491"/>
      <c r="AJ34" s="491"/>
      <c r="AK34" s="492"/>
    </row>
    <row r="35" spans="1:37" ht="30" customHeight="1">
      <c r="A35" s="59" t="s">
        <v>74</v>
      </c>
      <c r="B35" s="485"/>
      <c r="C35" s="486"/>
      <c r="D35" s="183"/>
      <c r="E35" s="487"/>
      <c r="F35" s="488"/>
      <c r="G35" s="488"/>
      <c r="H35" s="488"/>
      <c r="I35" s="488"/>
      <c r="J35" s="488"/>
      <c r="K35" s="488"/>
      <c r="L35" s="488"/>
      <c r="M35" s="488"/>
      <c r="N35" s="488"/>
      <c r="O35" s="488"/>
      <c r="P35" s="488"/>
      <c r="Q35" s="488"/>
      <c r="R35" s="488"/>
      <c r="S35" s="488"/>
      <c r="T35" s="488"/>
      <c r="U35" s="488"/>
      <c r="V35" s="488"/>
      <c r="W35" s="488"/>
      <c r="X35" s="488"/>
      <c r="Y35" s="489"/>
      <c r="Z35" s="490"/>
      <c r="AA35" s="491"/>
      <c r="AB35" s="491"/>
      <c r="AC35" s="491"/>
      <c r="AD35" s="491"/>
      <c r="AE35" s="492"/>
      <c r="AF35" s="490"/>
      <c r="AG35" s="491"/>
      <c r="AH35" s="491"/>
      <c r="AI35" s="491"/>
      <c r="AJ35" s="491"/>
      <c r="AK35" s="492"/>
    </row>
    <row r="36" spans="1:37" ht="30" customHeight="1">
      <c r="A36" s="59" t="s">
        <v>75</v>
      </c>
      <c r="B36" s="485"/>
      <c r="C36" s="486"/>
      <c r="D36" s="183"/>
      <c r="E36" s="487"/>
      <c r="F36" s="488"/>
      <c r="G36" s="488"/>
      <c r="H36" s="488"/>
      <c r="I36" s="488"/>
      <c r="J36" s="488"/>
      <c r="K36" s="488"/>
      <c r="L36" s="488"/>
      <c r="M36" s="488"/>
      <c r="N36" s="488"/>
      <c r="O36" s="488"/>
      <c r="P36" s="488"/>
      <c r="Q36" s="488"/>
      <c r="R36" s="488"/>
      <c r="S36" s="488"/>
      <c r="T36" s="488"/>
      <c r="U36" s="488"/>
      <c r="V36" s="488"/>
      <c r="W36" s="488"/>
      <c r="X36" s="488"/>
      <c r="Y36" s="489"/>
      <c r="Z36" s="490"/>
      <c r="AA36" s="491"/>
      <c r="AB36" s="491"/>
      <c r="AC36" s="491"/>
      <c r="AD36" s="491"/>
      <c r="AE36" s="492"/>
      <c r="AF36" s="490"/>
      <c r="AG36" s="491"/>
      <c r="AH36" s="491"/>
      <c r="AI36" s="491"/>
      <c r="AJ36" s="491"/>
      <c r="AK36" s="492"/>
    </row>
    <row r="37" spans="1:37" ht="30" customHeight="1">
      <c r="A37" s="494" t="s">
        <v>76</v>
      </c>
      <c r="B37" s="495"/>
      <c r="C37" s="495"/>
      <c r="D37" s="495"/>
      <c r="E37" s="495"/>
      <c r="F37" s="495"/>
      <c r="G37" s="495"/>
      <c r="H37" s="495"/>
      <c r="I37" s="495"/>
      <c r="J37" s="495"/>
      <c r="K37" s="495"/>
      <c r="L37" s="495"/>
      <c r="M37" s="495"/>
      <c r="N37" s="495"/>
      <c r="O37" s="495"/>
      <c r="P37" s="495"/>
      <c r="Q37" s="495"/>
      <c r="R37" s="495"/>
      <c r="S37" s="495"/>
      <c r="T37" s="495"/>
      <c r="U37" s="495"/>
      <c r="V37" s="495"/>
      <c r="W37" s="495"/>
      <c r="X37" s="495"/>
      <c r="Y37" s="496"/>
      <c r="Z37" s="497">
        <f>SUM(Z21:AE36)</f>
        <v>0</v>
      </c>
      <c r="AA37" s="498"/>
      <c r="AB37" s="498"/>
      <c r="AC37" s="498"/>
      <c r="AD37" s="498"/>
      <c r="AE37" s="499"/>
      <c r="AF37" s="497">
        <f>SUM(AF21:AK36)</f>
        <v>21</v>
      </c>
      <c r="AG37" s="498"/>
      <c r="AH37" s="498"/>
      <c r="AI37" s="498"/>
      <c r="AJ37" s="498"/>
      <c r="AK37" s="499"/>
    </row>
  </sheetData>
  <mergeCells count="110">
    <mergeCell ref="B33:C33"/>
    <mergeCell ref="E33:Y33"/>
    <mergeCell ref="Z33:AE33"/>
    <mergeCell ref="AF33:AK33"/>
    <mergeCell ref="B34:C34"/>
    <mergeCell ref="E34:Y34"/>
    <mergeCell ref="Z34:AE34"/>
    <mergeCell ref="AF34:AK34"/>
    <mergeCell ref="B31:C31"/>
    <mergeCell ref="E31:Y31"/>
    <mergeCell ref="Z31:AE31"/>
    <mergeCell ref="AF31:AK31"/>
    <mergeCell ref="B32:C32"/>
    <mergeCell ref="E32:Y32"/>
    <mergeCell ref="Z32:AE32"/>
    <mergeCell ref="AF32:AK32"/>
    <mergeCell ref="A37:Y37"/>
    <mergeCell ref="Z37:AE37"/>
    <mergeCell ref="AF37:AK37"/>
    <mergeCell ref="B35:C35"/>
    <mergeCell ref="E35:Y35"/>
    <mergeCell ref="Z35:AE35"/>
    <mergeCell ref="AF35:AK35"/>
    <mergeCell ref="B36:C36"/>
    <mergeCell ref="E36:Y36"/>
    <mergeCell ref="Z36:AE36"/>
    <mergeCell ref="AF36:AK36"/>
    <mergeCell ref="B29:C29"/>
    <mergeCell ref="E29:Y29"/>
    <mergeCell ref="Z29:AE29"/>
    <mergeCell ref="AF29:AK29"/>
    <mergeCell ref="B30:C30"/>
    <mergeCell ref="E30:Y30"/>
    <mergeCell ref="Z30:AE30"/>
    <mergeCell ref="AF30:AK30"/>
    <mergeCell ref="B27:C27"/>
    <mergeCell ref="E27:Y27"/>
    <mergeCell ref="Z27:AE27"/>
    <mergeCell ref="AF27:AK27"/>
    <mergeCell ref="B28:C28"/>
    <mergeCell ref="E28:Y28"/>
    <mergeCell ref="Z28:AE28"/>
    <mergeCell ref="AF28:AK28"/>
    <mergeCell ref="B25:C25"/>
    <mergeCell ref="E25:Y25"/>
    <mergeCell ref="Z25:AE25"/>
    <mergeCell ref="AF25:AK25"/>
    <mergeCell ref="B26:C26"/>
    <mergeCell ref="E26:Y26"/>
    <mergeCell ref="Z26:AE26"/>
    <mergeCell ref="AF26:AK26"/>
    <mergeCell ref="B23:C23"/>
    <mergeCell ref="E23:Y23"/>
    <mergeCell ref="Z23:AE23"/>
    <mergeCell ref="AF23:AK23"/>
    <mergeCell ref="B24:C24"/>
    <mergeCell ref="E24:Y24"/>
    <mergeCell ref="Z24:AE24"/>
    <mergeCell ref="AF24:AK24"/>
    <mergeCell ref="B21:C21"/>
    <mergeCell ref="E21:Y21"/>
    <mergeCell ref="Z21:AE21"/>
    <mergeCell ref="AF21:AK21"/>
    <mergeCell ref="B22:C22"/>
    <mergeCell ref="E22:Y22"/>
    <mergeCell ref="Z22:AE22"/>
    <mergeCell ref="AF22:AK22"/>
    <mergeCell ref="I18:L18"/>
    <mergeCell ref="M18:V18"/>
    <mergeCell ref="Y18:AH18"/>
    <mergeCell ref="A19:A20"/>
    <mergeCell ref="B19:C20"/>
    <mergeCell ref="D19:D20"/>
    <mergeCell ref="E19:Y20"/>
    <mergeCell ref="Z19:AE20"/>
    <mergeCell ref="AF19:AK20"/>
    <mergeCell ref="B15:C15"/>
    <mergeCell ref="E15:O15"/>
    <mergeCell ref="P15:V15"/>
    <mergeCell ref="X15:AK15"/>
    <mergeCell ref="B16:C16"/>
    <mergeCell ref="E16:O16"/>
    <mergeCell ref="P16:V16"/>
    <mergeCell ref="X16:AK16"/>
    <mergeCell ref="B12:C12"/>
    <mergeCell ref="B13:C13"/>
    <mergeCell ref="AC11:AK11"/>
    <mergeCell ref="AJ13:AK13"/>
    <mergeCell ref="B6:C6"/>
    <mergeCell ref="B7:C7"/>
    <mergeCell ref="B8:C8"/>
    <mergeCell ref="B9:C9"/>
    <mergeCell ref="AM18:AO18"/>
    <mergeCell ref="E13:X13"/>
    <mergeCell ref="E12:X12"/>
    <mergeCell ref="B10:C10"/>
    <mergeCell ref="E10:Z11"/>
    <mergeCell ref="A2:AK2"/>
    <mergeCell ref="X3:AA3"/>
    <mergeCell ref="AB3:AK3"/>
    <mergeCell ref="B4:U4"/>
    <mergeCell ref="X4:AA4"/>
    <mergeCell ref="AB4:AK4"/>
    <mergeCell ref="AC6:AD8"/>
    <mergeCell ref="AE6:AJ8"/>
    <mergeCell ref="B11:C11"/>
    <mergeCell ref="E9:X9"/>
    <mergeCell ref="E8:X8"/>
    <mergeCell ref="E7:X7"/>
    <mergeCell ref="E6:X6"/>
  </mergeCells>
  <phoneticPr fontId="2"/>
  <dataValidations count="1">
    <dataValidation type="list" allowBlank="1" showInputMessage="1" showErrorMessage="1" sqref="AC6" xr:uid="{00000000-0002-0000-0300-000000000000}">
      <formula1>"　,○"</formula1>
    </dataValidation>
  </dataValidations>
  <printOptions verticalCentered="1"/>
  <pageMargins left="0.59055118110236227" right="3.937007874015748E-2" top="0.31496062992125984" bottom="0.35433070866141736" header="0.19685039370078741" footer="0.19685039370078741"/>
  <pageSetup paperSize="9" scale="92" orientation="portrait" blackAndWhite="1" r:id="rId1"/>
  <headerFooter>
    <oddFooter>&amp;C&amp;P/&amp;N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5</vt:i4>
      </vt:variant>
    </vt:vector>
  </HeadingPairs>
  <TitlesOfParts>
    <vt:vector size="15" baseType="lpstr">
      <vt:lpstr>手順（波多野組社員宛）</vt:lpstr>
      <vt:lpstr>工事概要入力</vt:lpstr>
      <vt:lpstr>企業情報入力</vt:lpstr>
      <vt:lpstr>従業員情報入力</vt:lpstr>
      <vt:lpstr>【工事前提出】6号</vt:lpstr>
      <vt:lpstr>【毎月提出】５号</vt:lpstr>
      <vt:lpstr>【毎月提出】４号</vt:lpstr>
      <vt:lpstr>【毎月提出】２号</vt:lpstr>
      <vt:lpstr>3共済契約者別一覧</vt:lpstr>
      <vt:lpstr>※退職金制度理由書</vt:lpstr>
      <vt:lpstr>【工事前提出】6号!Print_Area</vt:lpstr>
      <vt:lpstr>【毎月提出】４号!Print_Area</vt:lpstr>
      <vt:lpstr>【毎月提出】５号!Print_Area</vt:lpstr>
      <vt:lpstr>※退職金制度理由書!Print_Area</vt:lpstr>
      <vt:lpstr>'3共済契約者別一覧'!Print_Area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電子申請課 大塚</dc:creator>
  <cp:lastModifiedBy>裕子 黒田</cp:lastModifiedBy>
  <cp:lastPrinted>2024-08-02T01:08:00Z</cp:lastPrinted>
  <dcterms:created xsi:type="dcterms:W3CDTF">2019-06-14T01:28:30Z</dcterms:created>
  <dcterms:modified xsi:type="dcterms:W3CDTF">2024-09-18T06:43:48Z</dcterms:modified>
</cp:coreProperties>
</file>