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DP-1011\Desktop\建退共\"/>
    </mc:Choice>
  </mc:AlternateContent>
  <xr:revisionPtr revIDLastSave="0" documentId="13_ncr:1_{E4C47EFA-972B-4118-9700-D55E04932F47}" xr6:coauthVersionLast="47" xr6:coauthVersionMax="47" xr10:uidLastSave="{00000000-0000-0000-0000-000000000000}"/>
  <bookViews>
    <workbookView xWindow="-120" yWindow="-120" windowWidth="29040" windowHeight="15720" firstSheet="1" activeTab="2" xr2:uid="{00000000-000D-0000-FFFF-FFFF00000000}"/>
  </bookViews>
  <sheets>
    <sheet name="手順（波多野組社員宛）" sheetId="14" r:id="rId1"/>
    <sheet name="工事概要入力" sheetId="15" r:id="rId2"/>
    <sheet name="企業情報入力" sheetId="16" r:id="rId3"/>
    <sheet name="従業員情報入力" sheetId="17" r:id="rId4"/>
    <sheet name="【工事前提出】6号" sheetId="13" r:id="rId5"/>
    <sheet name="【毎月提出】５号" sheetId="11" r:id="rId6"/>
    <sheet name="【毎月提出】４号" sheetId="7" r:id="rId7"/>
    <sheet name="【毎月提出】２号" sheetId="5" r:id="rId8"/>
    <sheet name="3共済契約者別一覧" sheetId="9" r:id="rId9"/>
    <sheet name="※退職金制度理由書" sheetId="18" r:id="rId10"/>
  </sheets>
  <definedNames>
    <definedName name="_Key1" localSheetId="9" hidden="1">#REF!</definedName>
    <definedName name="_Key1" hidden="1">#REF!</definedName>
    <definedName name="_Order1" hidden="1">255</definedName>
    <definedName name="_Parse_In" localSheetId="9" hidden="1">#REF!</definedName>
    <definedName name="_Parse_In" hidden="1">#REF!</definedName>
    <definedName name="_Parse_Out" localSheetId="9" hidden="1">#REF!</definedName>
    <definedName name="_Parse_Out" hidden="1">#REF!</definedName>
    <definedName name="_Sort" localSheetId="9" hidden="1">#REF!</definedName>
    <definedName name="_Sort" hidden="1">#REF!</definedName>
    <definedName name="_xlnm.Print_Area" localSheetId="4">【工事前提出】6号!$A$1:$AS$34</definedName>
    <definedName name="_xlnm.Print_Area" localSheetId="6">【毎月提出】４号!$A$1:$AN$43</definedName>
    <definedName name="_xlnm.Print_Area" localSheetId="5">【毎月提出】５号!$A$1:$AQ$36</definedName>
    <definedName name="_xlnm.Print_Area" localSheetId="9">※退職金制度理由書!$A$1:$U$67</definedName>
    <definedName name="_xlnm.Print_Area" localSheetId="8">'3共済契約者別一覧'!$A$1:$AK$37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1" l="1"/>
  <c r="E10" i="7" s="1"/>
  <c r="D11" i="11"/>
  <c r="E7" i="18"/>
  <c r="E3" i="18"/>
  <c r="C35" i="11"/>
  <c r="C34" i="11"/>
  <c r="C33" i="11"/>
  <c r="C32" i="11"/>
  <c r="C31" i="11"/>
  <c r="AP31" i="11" s="1"/>
  <c r="C30" i="11"/>
  <c r="AP30" i="11" s="1"/>
  <c r="C29" i="11"/>
  <c r="AP29" i="11" s="1"/>
  <c r="C28" i="11"/>
  <c r="AP28" i="11" s="1"/>
  <c r="C27" i="11"/>
  <c r="AP27" i="11" s="1"/>
  <c r="C26" i="11"/>
  <c r="AP26" i="11" s="1"/>
  <c r="AL25" i="7" s="1"/>
  <c r="E35" i="11"/>
  <c r="D35" i="11"/>
  <c r="E34" i="11"/>
  <c r="D34" i="11"/>
  <c r="E33" i="11"/>
  <c r="D33" i="11"/>
  <c r="E32" i="11"/>
  <c r="D32" i="11"/>
  <c r="E31" i="11"/>
  <c r="D31" i="11"/>
  <c r="E30" i="11"/>
  <c r="D30" i="11"/>
  <c r="E29" i="11"/>
  <c r="D29" i="11"/>
  <c r="E28" i="11"/>
  <c r="D28" i="11"/>
  <c r="E27" i="11"/>
  <c r="D27" i="11"/>
  <c r="E26" i="11"/>
  <c r="D26" i="11"/>
  <c r="AP35" i="11"/>
  <c r="AP34" i="11"/>
  <c r="AP33" i="11"/>
  <c r="AP32" i="11"/>
  <c r="T20" i="11"/>
  <c r="E25" i="13"/>
  <c r="E5" i="11"/>
  <c r="B6" i="11"/>
  <c r="D21" i="11"/>
  <c r="D20" i="11"/>
  <c r="B6" i="13"/>
  <c r="F9" i="11"/>
  <c r="D10" i="11"/>
  <c r="D9" i="11"/>
  <c r="E7" i="7" s="1"/>
  <c r="E6" i="7"/>
  <c r="P60" i="5" s="1"/>
  <c r="E34" i="7"/>
  <c r="E33" i="7"/>
  <c r="E32" i="7"/>
  <c r="E31" i="7"/>
  <c r="L25" i="13"/>
  <c r="D16" i="11" l="1"/>
  <c r="D15" i="11"/>
  <c r="D14" i="11"/>
  <c r="O14" i="13"/>
  <c r="J14" i="13"/>
  <c r="AH25" i="13" l="1"/>
  <c r="AM25" i="11" l="1"/>
  <c r="AL41" i="7" l="1"/>
  <c r="AL40" i="7"/>
  <c r="AL39" i="7"/>
  <c r="AL38" i="7"/>
  <c r="AL37" i="7"/>
  <c r="AL36" i="7"/>
  <c r="AL35" i="7"/>
  <c r="AL34" i="7"/>
  <c r="AL33" i="7"/>
  <c r="AL32" i="7"/>
  <c r="AL31" i="7"/>
  <c r="AL30" i="7"/>
  <c r="AL29" i="7"/>
  <c r="AL28" i="7"/>
  <c r="AL27" i="7"/>
  <c r="AL26" i="7"/>
  <c r="AL42" i="7" l="1"/>
  <c r="AC9" i="7"/>
  <c r="AH41" i="7"/>
  <c r="Q41" i="7"/>
  <c r="AO41" i="7" s="1"/>
  <c r="K41" i="7"/>
  <c r="E41" i="7" s="1"/>
  <c r="D41" i="7"/>
  <c r="B41" i="7"/>
  <c r="AH40" i="7"/>
  <c r="Q40" i="7"/>
  <c r="AO40" i="7" s="1"/>
  <c r="K40" i="7"/>
  <c r="E40" i="7" s="1"/>
  <c r="D40" i="7"/>
  <c r="AH39" i="7"/>
  <c r="Q39" i="7"/>
  <c r="AO39" i="7" s="1"/>
  <c r="K39" i="7"/>
  <c r="E39" i="7"/>
  <c r="D39" i="7"/>
  <c r="B39" i="7"/>
  <c r="AH38" i="7"/>
  <c r="Q38" i="7"/>
  <c r="AO38" i="7" s="1"/>
  <c r="K38" i="7"/>
  <c r="E38" i="7" s="1"/>
  <c r="D38" i="7"/>
  <c r="AH37" i="7"/>
  <c r="Q37" i="7"/>
  <c r="AO37" i="7" s="1"/>
  <c r="K37" i="7"/>
  <c r="E37" i="7"/>
  <c r="D37" i="7"/>
  <c r="B37" i="7"/>
  <c r="AH36" i="7"/>
  <c r="Q36" i="7"/>
  <c r="AO36" i="7" s="1"/>
  <c r="K36" i="7"/>
  <c r="E36" i="7" s="1"/>
  <c r="D36" i="7"/>
  <c r="AH35" i="7"/>
  <c r="Q35" i="7"/>
  <c r="AO35" i="7" s="1"/>
  <c r="K35" i="7"/>
  <c r="E35" i="7" s="1"/>
  <c r="D35" i="7"/>
  <c r="B35" i="7" l="1"/>
  <c r="B36" i="7"/>
  <c r="B38" i="7"/>
  <c r="B40" i="7"/>
  <c r="D26" i="7" l="1"/>
  <c r="D27" i="7"/>
  <c r="D28" i="7"/>
  <c r="D29" i="7"/>
  <c r="D30" i="7"/>
  <c r="D31" i="7"/>
  <c r="D32" i="7"/>
  <c r="D33" i="7"/>
  <c r="D34" i="7"/>
  <c r="D25" i="7"/>
  <c r="Q26" i="7"/>
  <c r="E26" i="7" s="1"/>
  <c r="Q27" i="7"/>
  <c r="E27" i="7" s="1"/>
  <c r="Q28" i="7"/>
  <c r="E28" i="7" s="1"/>
  <c r="Q29" i="7"/>
  <c r="E29" i="7" s="1"/>
  <c r="Q30" i="7"/>
  <c r="E30" i="7" s="1"/>
  <c r="Q31" i="7"/>
  <c r="Q32" i="7"/>
  <c r="Q33" i="7"/>
  <c r="Q34" i="7"/>
  <c r="K26" i="7"/>
  <c r="K27" i="7"/>
  <c r="K28" i="7"/>
  <c r="K29" i="7"/>
  <c r="K30" i="7"/>
  <c r="K31" i="7"/>
  <c r="K32" i="7"/>
  <c r="K33" i="7"/>
  <c r="K34" i="7"/>
  <c r="Q25" i="7"/>
  <c r="E25" i="7" s="1"/>
  <c r="K25" i="7"/>
  <c r="AC7" i="7"/>
  <c r="AB4" i="7"/>
  <c r="AB3" i="7"/>
  <c r="X22" i="7"/>
  <c r="P22" i="7"/>
  <c r="X20" i="7"/>
  <c r="X19" i="7"/>
  <c r="E20" i="7"/>
  <c r="E19" i="7"/>
  <c r="E17" i="7"/>
  <c r="E15" i="7"/>
  <c r="E14" i="7"/>
  <c r="E12" i="7"/>
  <c r="E9" i="7"/>
  <c r="E8" i="7"/>
  <c r="L17" i="5"/>
  <c r="B4" i="7"/>
  <c r="AO35" i="11"/>
  <c r="AH34" i="7" s="1"/>
  <c r="AO34" i="11"/>
  <c r="AH33" i="7" s="1"/>
  <c r="AO33" i="11"/>
  <c r="AH32" i="7" s="1"/>
  <c r="AO32" i="11"/>
  <c r="AH31" i="7" s="1"/>
  <c r="AO31" i="11"/>
  <c r="AH30" i="7" s="1"/>
  <c r="AO30" i="11"/>
  <c r="AH29" i="7" s="1"/>
  <c r="AO29" i="11"/>
  <c r="AH28" i="7" s="1"/>
  <c r="AO28" i="11"/>
  <c r="AH27" i="7" s="1"/>
  <c r="AO27" i="11"/>
  <c r="AH26" i="7" s="1"/>
  <c r="AO26" i="11"/>
  <c r="AH25" i="7" s="1"/>
  <c r="AJ25" i="11"/>
  <c r="AK25" i="11" s="1"/>
  <c r="AL25" i="11" s="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AH42" i="7" l="1"/>
  <c r="L22" i="5"/>
  <c r="E10" i="9" l="1"/>
  <c r="L25" i="5" l="1"/>
  <c r="L20" i="5"/>
  <c r="Y18" i="9" l="1"/>
  <c r="M18" i="9"/>
  <c r="AB4" i="9"/>
  <c r="E6" i="9"/>
  <c r="E7" i="9"/>
  <c r="E8" i="9"/>
  <c r="E12" i="9"/>
  <c r="E13" i="9"/>
  <c r="G45" i="5"/>
  <c r="AB3" i="9" l="1"/>
  <c r="Y42" i="5"/>
  <c r="O32" i="5"/>
  <c r="Y8" i="5"/>
  <c r="B21" i="9"/>
  <c r="E9" i="9"/>
  <c r="V9" i="5"/>
  <c r="L18" i="5"/>
  <c r="F32" i="5"/>
  <c r="L24" i="5"/>
  <c r="L19" i="5"/>
  <c r="E21" i="9"/>
  <c r="L16" i="5"/>
  <c r="G13" i="5"/>
  <c r="X16" i="9"/>
  <c r="X15" i="9"/>
  <c r="E16" i="9"/>
  <c r="E15" i="9"/>
  <c r="B34" i="7" l="1"/>
  <c r="AO25" i="7"/>
  <c r="AO26" i="7"/>
  <c r="AO27" i="7"/>
  <c r="AO28" i="7"/>
  <c r="AO29" i="7"/>
  <c r="AO30" i="7"/>
  <c r="AO31" i="7"/>
  <c r="AO32" i="7"/>
  <c r="AO33" i="7"/>
  <c r="AO34" i="7"/>
  <c r="AO42" i="7" l="1"/>
  <c r="Z21" i="9" s="1"/>
  <c r="Z37" i="9" s="1"/>
  <c r="G34" i="5" s="1"/>
  <c r="B32" i="7" l="1"/>
  <c r="B25" i="7"/>
  <c r="B27" i="7"/>
  <c r="B29" i="7"/>
  <c r="B31" i="7"/>
  <c r="B26" i="7"/>
  <c r="B28" i="7"/>
  <c r="B30" i="7"/>
  <c r="B33" i="7"/>
  <c r="W51" i="5" l="1"/>
  <c r="AF21" i="9"/>
  <c r="AF37" i="9" l="1"/>
  <c r="Q3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青木　弘允</author>
    <author>青木弘允</author>
  </authors>
  <commentList>
    <comment ref="C5" authorId="0" shapeId="0" xr:uid="{577291E2-0B6C-4002-AE58-A0A21F2190E8}">
      <text>
        <r>
          <rPr>
            <b/>
            <sz val="9"/>
            <color indexed="81"/>
            <rFont val="ＭＳ Ｐゴシック"/>
            <family val="3"/>
            <charset val="128"/>
          </rPr>
          <t>yyyy/mm/dd で入力</t>
        </r>
      </text>
    </comment>
    <comment ref="C7" authorId="1" shapeId="0" xr:uid="{58D6CA4E-DA6B-4BF7-9172-65EF67C1E4AF}">
      <text>
        <r>
          <rPr>
            <b/>
            <sz val="9"/>
            <color indexed="81"/>
            <rFont val="MS P ゴシック"/>
            <family val="3"/>
            <charset val="128"/>
          </rPr>
          <t>必要な場合は入力して下さい</t>
        </r>
      </text>
    </comment>
    <comment ref="C9" authorId="1" shapeId="0" xr:uid="{28A3D306-F7AD-4AE4-8A9B-5F2AEB245A2B}">
      <text>
        <r>
          <rPr>
            <b/>
            <sz val="9"/>
            <color indexed="81"/>
            <rFont val="MS P ゴシック"/>
            <family val="3"/>
            <charset val="128"/>
          </rPr>
          <t>必要な場合は入力して下さい
波多野組の事業者ＩＤは
46925622030322</t>
        </r>
      </text>
    </comment>
    <comment ref="C15" authorId="0" shapeId="0" xr:uid="{51AC7036-8BBB-4711-82FF-22197D648EDE}">
      <text>
        <r>
          <rPr>
            <b/>
            <sz val="9"/>
            <color indexed="81"/>
            <rFont val="ＭＳ Ｐゴシック"/>
            <family val="3"/>
            <charset val="128"/>
          </rPr>
          <t>yyyy/mm/dd で入力</t>
        </r>
      </text>
    </comment>
    <comment ref="C16" authorId="0" shapeId="0" xr:uid="{C2F5E4D6-0251-49DC-BA0B-C11CF40CC820}">
      <text>
        <r>
          <rPr>
            <b/>
            <sz val="9"/>
            <color indexed="81"/>
            <rFont val="ＭＳ Ｐゴシック"/>
            <family val="3"/>
            <charset val="128"/>
          </rPr>
          <t>yyyy/mm/dd で入力</t>
        </r>
      </text>
    </comment>
    <comment ref="C17" authorId="0" shapeId="0" xr:uid="{A40C7BA5-5F31-42C2-AF2D-6182423D2021}">
      <text>
        <r>
          <rPr>
            <b/>
            <sz val="9"/>
            <color indexed="81"/>
            <rFont val="ＭＳ Ｐゴシック"/>
            <family val="3"/>
            <charset val="128"/>
          </rPr>
          <t>yyyy/mm/dd 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DP-1011</author>
  </authors>
  <commentList>
    <comment ref="B4" authorId="0" shapeId="0" xr:uid="{C865B678-C215-44FE-9498-14249F2A87AB}">
      <text>
        <r>
          <rPr>
            <b/>
            <sz val="9"/>
            <color indexed="81"/>
            <rFont val="MS P ゴシック"/>
            <family val="3"/>
            <charset val="128"/>
          </rPr>
          <t>建退共制度に未加入の場合は、「－」を入力してください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DP-1011</author>
  </authors>
  <commentList>
    <comment ref="AC7" authorId="0" shapeId="0" xr:uid="{24EBC01E-72D6-41C9-B597-C4B0A53543A8}">
      <text>
        <r>
          <rPr>
            <b/>
            <sz val="9"/>
            <color indexed="81"/>
            <rFont val="MS P ゴシック"/>
            <family val="3"/>
            <charset val="128"/>
          </rPr>
          <t>「企業情報入力」を入力すると選択できます。</t>
        </r>
      </text>
    </comment>
    <comment ref="B16" authorId="0" shapeId="0" xr:uid="{047ED476-3870-49BA-B566-6BA6C47BC731}">
      <text>
        <r>
          <rPr>
            <b/>
            <sz val="9"/>
            <color indexed="81"/>
            <rFont val="MS P ゴシック"/>
            <family val="3"/>
            <charset val="128"/>
          </rPr>
          <t>貴社の建退共制度への加入の有無についてチェック「レ」を入れる</t>
        </r>
      </text>
    </comment>
    <comment ref="S17" authorId="0" shapeId="0" xr:uid="{B09D6FCB-19E4-41B6-8D03-8155A940CB14}">
      <text>
        <r>
          <rPr>
            <b/>
            <sz val="9"/>
            <color indexed="81"/>
            <rFont val="MS P ゴシック"/>
            <family val="3"/>
            <charset val="128"/>
          </rPr>
          <t>「2.建退共に加入していない」に該当した場合のみ、
工事に従事する全労働者数を記入する</t>
        </r>
      </text>
    </comment>
    <comment ref="T24" authorId="0" shapeId="0" xr:uid="{C2082777-2761-4735-A375-A951B6C6AE02}">
      <text>
        <r>
          <rPr>
            <b/>
            <sz val="9"/>
            <color indexed="81"/>
            <rFont val="MS P ゴシック"/>
            <family val="3"/>
            <charset val="128"/>
          </rPr>
          <t>当該工事に従事する全労働者数を記入する</t>
        </r>
      </text>
    </comment>
    <comment ref="AA25" authorId="0" shapeId="0" xr:uid="{FCE91D7C-8E46-46E6-A193-64D3E14BF84B}">
      <text>
        <r>
          <rPr>
            <b/>
            <sz val="9"/>
            <color indexed="81"/>
            <rFont val="MS P ゴシック"/>
            <family val="3"/>
            <charset val="128"/>
          </rPr>
          <t>工事に従事する建退共被保険者の人数を記入する</t>
        </r>
      </text>
    </comment>
    <comment ref="U26" authorId="0" shapeId="0" xr:uid="{FEE36CB6-1380-4671-AB14-EFFD64811AE1}">
      <text>
        <r>
          <rPr>
            <b/>
            <sz val="9"/>
            <color indexed="81"/>
            <rFont val="MS P ゴシック"/>
            <family val="3"/>
            <charset val="128"/>
          </rPr>
          <t>工事に従事する労働者で建退共の被共済者でない方の人数の内訳を記入する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（独）勤労者退職金共済機構</author>
  </authors>
  <commentList>
    <comment ref="AH9" authorId="0" shapeId="0" xr:uid="{00000000-0006-0000-0100-000001000000}">
      <text>
        <r>
          <rPr>
            <sz val="8"/>
            <color indexed="81"/>
            <rFont val="ＭＳ Ｐゴシック"/>
            <family val="3"/>
            <charset val="128"/>
          </rPr>
          <t>事務を委託する場合には、○を選択してください。</t>
        </r>
      </text>
    </comment>
    <comment ref="AH11" authorId="1" shapeId="0" xr:uid="{00000000-0006-0000-0100-000002000000}">
      <text>
        <r>
          <rPr>
            <sz val="8"/>
            <color indexed="81"/>
            <rFont val="MS P ゴシック"/>
            <family val="3"/>
            <charset val="128"/>
          </rPr>
          <t>CCUS活用の場合には、○を選択してください。</t>
        </r>
      </text>
    </comment>
    <comment ref="C23" authorId="1" shapeId="0" xr:uid="{00000000-0006-0000-0100-000003000000}">
      <text>
        <r>
          <rPr>
            <sz val="8"/>
            <color indexed="81"/>
            <rFont val="MS P ゴシック"/>
            <family val="3"/>
            <charset val="128"/>
          </rPr>
          <t>CCUSを活用している場合のみ入力してください。</t>
        </r>
      </text>
    </comment>
    <comment ref="T24" authorId="1" shapeId="0" xr:uid="{00000000-0006-0000-0100-000004000000}">
      <text>
        <r>
          <rPr>
            <sz val="8"/>
            <color indexed="81"/>
            <rFont val="MS P ゴシック"/>
            <family val="3"/>
            <charset val="128"/>
          </rPr>
          <t>就労期間を入力してください。</t>
        </r>
      </text>
    </comment>
    <comment ref="I25" authorId="1" shapeId="0" xr:uid="{00000000-0006-0000-0100-000005000000}">
      <text>
        <r>
          <rPr>
            <sz val="8"/>
            <color indexed="81"/>
            <rFont val="MS P ゴシック"/>
            <family val="3"/>
            <charset val="128"/>
          </rPr>
          <t>就労状況の期間を入力すると自動的に変わります。</t>
        </r>
      </text>
    </comment>
    <comment ref="AN25" authorId="1" shapeId="0" xr:uid="{00000000-0006-0000-0100-000006000000}">
      <text>
        <r>
          <rPr>
            <sz val="8"/>
            <color indexed="81"/>
            <rFont val="MS P ゴシック"/>
            <family val="3"/>
            <charset val="128"/>
          </rPr>
          <t>①前月分の誤り
②1日で複数現場で就労した場合等
調整が必要な場合に加減日数を入力してください。</t>
        </r>
      </text>
    </comment>
    <comment ref="I26" authorId="1" shapeId="0" xr:uid="{00000000-0006-0000-0100-000007000000}">
      <text>
        <r>
          <rPr>
            <sz val="8"/>
            <color indexed="81"/>
            <rFont val="MS P ゴシック"/>
            <family val="3"/>
            <charset val="128"/>
          </rPr>
          <t>就労日に「1」を入力してください。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（独）勤労者退職金共済機構</author>
  </authors>
  <commentList>
    <comment ref="A35" authorId="0" shapeId="0" xr:uid="{00000000-0006-0000-0200-000001000000}">
      <text>
        <r>
          <rPr>
            <sz val="9"/>
            <color indexed="81"/>
            <rFont val="MS P ゴシック"/>
            <family val="3"/>
            <charset val="128"/>
          </rPr>
          <t>No.11以降は数式をコピー
してご利用ください。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(独)勤労者退職金共済機構</author>
  </authors>
  <commentList>
    <comment ref="N47" authorId="0" shapeId="0" xr:uid="{00000000-0006-0000-0400-000001000000}">
      <text>
        <r>
          <rPr>
            <sz val="14"/>
            <color indexed="81"/>
            <rFont val="ＭＳ Ｐゴシック"/>
            <family val="3"/>
            <charset val="128"/>
          </rPr>
          <t>元請側で記入
（現物交付する種類）</t>
        </r>
        <r>
          <rPr>
            <sz val="9"/>
            <color indexed="81"/>
            <rFont val="ＭＳ Ｐゴシック"/>
            <family val="3"/>
            <charset val="128"/>
          </rPr>
          <t xml:space="preserve">
</t>
        </r>
      </text>
    </comment>
    <comment ref="N50" authorId="0" shapeId="0" xr:uid="{00000000-0006-0000-0400-000002000000}">
      <text>
        <r>
          <rPr>
            <sz val="14"/>
            <color indexed="81"/>
            <rFont val="ＭＳ Ｐゴシック"/>
            <family val="3"/>
            <charset val="128"/>
          </rPr>
          <t>元請側で記入
（現物交付する種類）</t>
        </r>
      </text>
    </comment>
    <comment ref="W56" authorId="1" shapeId="0" xr:uid="{00000000-0006-0000-0400-000003000000}">
      <text>
        <r>
          <rPr>
            <sz val="9"/>
            <color indexed="81"/>
            <rFont val="ＭＳ Ｐゴシック"/>
            <family val="3"/>
            <charset val="128"/>
          </rPr>
          <t>受領日を記入してください。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（独）勤労者退職金共済機構</author>
    <author>作成者</author>
  </authors>
  <commentList>
    <comment ref="A1" authorId="0" shapeId="0" xr:uid="{00000000-0006-0000-0300-000001000000}">
      <text>
        <r>
          <rPr>
            <b/>
            <sz val="16"/>
            <color indexed="8"/>
            <rFont val="MS P ゴシック"/>
            <family val="3"/>
            <charset val="128"/>
          </rPr>
          <t>任意書式のため、提出必須書類ではありません。</t>
        </r>
        <r>
          <rPr>
            <b/>
            <sz val="9"/>
            <color indexed="8"/>
            <rFont val="MS P ゴシック"/>
            <family val="3"/>
            <charset val="128"/>
          </rPr>
          <t xml:space="preserve">
</t>
        </r>
        <r>
          <rPr>
            <sz val="9"/>
            <color indexed="8"/>
            <rFont val="MS P ゴシック"/>
            <family val="3"/>
            <charset val="128"/>
          </rPr>
          <t>（自社分と下位下請分をまとめて元請（上位下請）に報告する際、必要に応じてご利用ください。）</t>
        </r>
      </text>
    </comment>
    <comment ref="B22" authorId="1" shapeId="0" xr:uid="{00000000-0006-0000-0300-000002000000}">
      <text>
        <r>
          <rPr>
            <sz val="9"/>
            <color indexed="81"/>
            <rFont val="ＭＳ Ｐゴシック"/>
            <family val="3"/>
            <charset val="128"/>
          </rPr>
          <t xml:space="preserve">No.2～No16
下位の会社より報告があった場合、上位会社へまとめて報告を行う際に使用
</t>
        </r>
      </text>
    </comment>
  </commentList>
</comments>
</file>

<file path=xl/sharedStrings.xml><?xml version="1.0" encoding="utf-8"?>
<sst xmlns="http://schemas.openxmlformats.org/spreadsheetml/2006/main" count="408" uniqueCount="322">
  <si>
    <t>建退共事務受託様式２号</t>
    <rPh sb="0" eb="3">
      <t>ケン</t>
    </rPh>
    <rPh sb="3" eb="5">
      <t>ジム</t>
    </rPh>
    <rPh sb="5" eb="7">
      <t>ジュタク</t>
    </rPh>
    <rPh sb="7" eb="9">
      <t>ヨウシキ</t>
    </rPh>
    <rPh sb="10" eb="11">
      <t>ゴウ</t>
    </rPh>
    <phoneticPr fontId="3"/>
  </si>
  <si>
    <t>建退共制度に係る被共済者就労状況報告書</t>
    <rPh sb="0" eb="3">
      <t>ケン</t>
    </rPh>
    <rPh sb="3" eb="5">
      <t>セイド</t>
    </rPh>
    <rPh sb="6" eb="7">
      <t>カカ</t>
    </rPh>
    <rPh sb="8" eb="12">
      <t>ヒ</t>
    </rPh>
    <rPh sb="12" eb="14">
      <t>シュウロウ</t>
    </rPh>
    <rPh sb="14" eb="16">
      <t>ジョウキョウ</t>
    </rPh>
    <rPh sb="16" eb="19">
      <t>ホウコクショ</t>
    </rPh>
    <phoneticPr fontId="3"/>
  </si>
  <si>
    <t>（兼建設業退職金共済証紙交付依頼書）</t>
    <rPh sb="1" eb="2">
      <t>ケン</t>
    </rPh>
    <rPh sb="2" eb="5">
      <t>ケンセツギョウ</t>
    </rPh>
    <rPh sb="5" eb="8">
      <t>タイショクキン</t>
    </rPh>
    <rPh sb="8" eb="10">
      <t>キョウサイ</t>
    </rPh>
    <rPh sb="10" eb="12">
      <t>ショウシ</t>
    </rPh>
    <rPh sb="12" eb="14">
      <t>コウフ</t>
    </rPh>
    <rPh sb="14" eb="17">
      <t>イライショ</t>
    </rPh>
    <phoneticPr fontId="3"/>
  </si>
  <si>
    <t>整理番号</t>
    <rPh sb="0" eb="2">
      <t>セイリ</t>
    </rPh>
    <rPh sb="2" eb="4">
      <t>バンゴウ</t>
    </rPh>
    <phoneticPr fontId="3"/>
  </si>
  <si>
    <t>日</t>
    <rPh sb="0" eb="1">
      <t>ヒ</t>
    </rPh>
    <phoneticPr fontId="3"/>
  </si>
  <si>
    <t>工   事   名</t>
    <rPh sb="0" eb="1">
      <t>コウ</t>
    </rPh>
    <rPh sb="4" eb="5">
      <t>コト</t>
    </rPh>
    <rPh sb="8" eb="9">
      <t>ナ</t>
    </rPh>
    <phoneticPr fontId="3"/>
  </si>
  <si>
    <t>工 事 コード</t>
    <rPh sb="0" eb="1">
      <t>コウ</t>
    </rPh>
    <rPh sb="2" eb="3">
      <t>コト</t>
    </rPh>
    <phoneticPr fontId="3"/>
  </si>
  <si>
    <t>以下のとおり報告します。</t>
    <rPh sb="0" eb="2">
      <t>イカ</t>
    </rPh>
    <rPh sb="6" eb="8">
      <t>ホウコク</t>
    </rPh>
    <phoneticPr fontId="3"/>
  </si>
  <si>
    <t>記</t>
    <rPh sb="0" eb="1">
      <t>キ</t>
    </rPh>
    <phoneticPr fontId="3"/>
  </si>
  <si>
    <t>期　間</t>
    <rPh sb="0" eb="1">
      <t>キ</t>
    </rPh>
    <rPh sb="2" eb="3">
      <t>アイダ</t>
    </rPh>
    <phoneticPr fontId="3"/>
  </si>
  <si>
    <t>現場責任者確認</t>
    <rPh sb="0" eb="2">
      <t>ゲンバ</t>
    </rPh>
    <rPh sb="2" eb="5">
      <t>セキニンシャ</t>
    </rPh>
    <rPh sb="5" eb="7">
      <t>カクニン</t>
    </rPh>
    <phoneticPr fontId="3"/>
  </si>
  <si>
    <t>被共済者数</t>
    <rPh sb="0" eb="4">
      <t>ヒ</t>
    </rPh>
    <rPh sb="4" eb="5">
      <t>スウ</t>
    </rPh>
    <phoneticPr fontId="3"/>
  </si>
  <si>
    <t>人</t>
    <rPh sb="0" eb="1">
      <t>ヒト</t>
    </rPh>
    <phoneticPr fontId="3"/>
  </si>
  <si>
    <t>延べ就労日数</t>
    <rPh sb="0" eb="1">
      <t>ノ</t>
    </rPh>
    <rPh sb="2" eb="4">
      <t>シュウロウ</t>
    </rPh>
    <rPh sb="4" eb="6">
      <t>ニッスウ</t>
    </rPh>
    <phoneticPr fontId="3"/>
  </si>
  <si>
    <t>建 設 業 退 職 金 共 済 証 紙 受 領 書</t>
    <rPh sb="0" eb="1">
      <t>ケン</t>
    </rPh>
    <rPh sb="2" eb="3">
      <t>セツ</t>
    </rPh>
    <rPh sb="4" eb="5">
      <t>ギョウ</t>
    </rPh>
    <rPh sb="6" eb="7">
      <t>タイ</t>
    </rPh>
    <rPh sb="8" eb="9">
      <t>ショク</t>
    </rPh>
    <rPh sb="10" eb="11">
      <t>キン</t>
    </rPh>
    <rPh sb="12" eb="13">
      <t>トモ</t>
    </rPh>
    <rPh sb="14" eb="15">
      <t>スミ</t>
    </rPh>
    <rPh sb="16" eb="17">
      <t>アカシ</t>
    </rPh>
    <rPh sb="18" eb="19">
      <t>カミ</t>
    </rPh>
    <rPh sb="20" eb="21">
      <t>ウケ</t>
    </rPh>
    <rPh sb="22" eb="23">
      <t>リョウ</t>
    </rPh>
    <rPh sb="24" eb="25">
      <t>ショ</t>
    </rPh>
    <phoneticPr fontId="3"/>
  </si>
  <si>
    <t>１日券</t>
    <rPh sb="1" eb="2">
      <t>ヒ</t>
    </rPh>
    <rPh sb="2" eb="3">
      <t>ケン</t>
    </rPh>
    <phoneticPr fontId="3"/>
  </si>
  <si>
    <t>枚</t>
    <rPh sb="0" eb="1">
      <t>マイ</t>
    </rPh>
    <phoneticPr fontId="3"/>
  </si>
  <si>
    <t>１０日券</t>
    <rPh sb="2" eb="3">
      <t>ヒ</t>
    </rPh>
    <rPh sb="3" eb="4">
      <t>ケン</t>
    </rPh>
    <phoneticPr fontId="3"/>
  </si>
  <si>
    <t>上記の共済証紙を受領いたしました。</t>
    <rPh sb="0" eb="2">
      <t>ジョウキ</t>
    </rPh>
    <rPh sb="3" eb="5">
      <t>キョウサイ</t>
    </rPh>
    <rPh sb="5" eb="7">
      <t>ショウシ</t>
    </rPh>
    <rPh sb="8" eb="10">
      <t>ジュリョウ</t>
    </rPh>
    <phoneticPr fontId="3"/>
  </si>
  <si>
    <t>報告事業所</t>
    <rPh sb="0" eb="2">
      <t>ホウコク</t>
    </rPh>
    <rPh sb="2" eb="5">
      <t>ジギョウショ</t>
    </rPh>
    <phoneticPr fontId="3"/>
  </si>
  <si>
    <t>電 話 番 号</t>
    <rPh sb="0" eb="1">
      <t>デン</t>
    </rPh>
    <rPh sb="2" eb="3">
      <t>ハナシ</t>
    </rPh>
    <rPh sb="4" eb="5">
      <t>バン</t>
    </rPh>
    <rPh sb="6" eb="7">
      <t>ゴウ</t>
    </rPh>
    <phoneticPr fontId="3"/>
  </si>
  <si>
    <t>～</t>
    <phoneticPr fontId="3"/>
  </si>
  <si>
    <t>報告事業所</t>
    <phoneticPr fontId="3"/>
  </si>
  <si>
    <t>　　　建退共事務受託様式４号</t>
    <phoneticPr fontId="2"/>
  </si>
  <si>
    <t>整理番号</t>
    <rPh sb="0" eb="2">
      <t>セイリ</t>
    </rPh>
    <rPh sb="2" eb="4">
      <t>バンゴウ</t>
    </rPh>
    <phoneticPr fontId="2"/>
  </si>
  <si>
    <t>報告日</t>
    <rPh sb="0" eb="2">
      <t>ホウコク</t>
    </rPh>
    <rPh sb="2" eb="3">
      <t>ビ</t>
    </rPh>
    <phoneticPr fontId="2"/>
  </si>
  <si>
    <t>報告事業所名</t>
    <rPh sb="0" eb="2">
      <t>ホウコク</t>
    </rPh>
    <rPh sb="2" eb="5">
      <t>ジギョウショ</t>
    </rPh>
    <rPh sb="5" eb="6">
      <t>メイ</t>
    </rPh>
    <phoneticPr fontId="2"/>
  </si>
  <si>
    <t>電話番号</t>
    <rPh sb="0" eb="2">
      <t>デンワ</t>
    </rPh>
    <rPh sb="2" eb="4">
      <t>バンゴウ</t>
    </rPh>
    <phoneticPr fontId="2"/>
  </si>
  <si>
    <t>共済契約者
番号</t>
    <rPh sb="0" eb="2">
      <t>キョウサイ</t>
    </rPh>
    <rPh sb="2" eb="4">
      <t>ケイヤク</t>
    </rPh>
    <rPh sb="4" eb="5">
      <t>シャ</t>
    </rPh>
    <rPh sb="6" eb="8">
      <t>バンゴウ</t>
    </rPh>
    <phoneticPr fontId="2"/>
  </si>
  <si>
    <t>工事名</t>
    <rPh sb="0" eb="2">
      <t>コウジ</t>
    </rPh>
    <rPh sb="2" eb="3">
      <t>メイ</t>
    </rPh>
    <phoneticPr fontId="2"/>
  </si>
  <si>
    <t>現場責任者確認</t>
    <phoneticPr fontId="2"/>
  </si>
  <si>
    <t>工事コード</t>
    <rPh sb="0" eb="2">
      <t>コウジ</t>
    </rPh>
    <phoneticPr fontId="2"/>
  </si>
  <si>
    <t>備考</t>
    <rPh sb="0" eb="2">
      <t>ビコウ</t>
    </rPh>
    <phoneticPr fontId="2"/>
  </si>
  <si>
    <t>(共済契約者番号)</t>
    <rPh sb="1" eb="3">
      <t>キョウサイ</t>
    </rPh>
    <rPh sb="3" eb="5">
      <t>ケイヤク</t>
    </rPh>
    <rPh sb="5" eb="6">
      <t>シャ</t>
    </rPh>
    <rPh sb="6" eb="8">
      <t>バンゴウ</t>
    </rPh>
    <phoneticPr fontId="2"/>
  </si>
  <si>
    <t>元請事業所名</t>
    <rPh sb="0" eb="1">
      <t>モト</t>
    </rPh>
    <rPh sb="1" eb="2">
      <t>ショウ</t>
    </rPh>
    <rPh sb="2" eb="5">
      <t>ジギョウショ</t>
    </rPh>
    <rPh sb="5" eb="6">
      <t>メイ</t>
    </rPh>
    <phoneticPr fontId="2"/>
  </si>
  <si>
    <t>一次事業所名</t>
    <rPh sb="0" eb="2">
      <t>イチジ</t>
    </rPh>
    <rPh sb="2" eb="5">
      <t>ジギョウショ</t>
    </rPh>
    <rPh sb="5" eb="6">
      <t>メイ</t>
    </rPh>
    <phoneticPr fontId="2"/>
  </si>
  <si>
    <t>次の表のとおり、就労実績を報告します。</t>
    <rPh sb="0" eb="1">
      <t>ツギ</t>
    </rPh>
    <rPh sb="2" eb="3">
      <t>ヒョウ</t>
    </rPh>
    <rPh sb="8" eb="10">
      <t>シュウロウ</t>
    </rPh>
    <rPh sb="10" eb="12">
      <t>ジッセキ</t>
    </rPh>
    <rPh sb="13" eb="15">
      <t>ホウコク</t>
    </rPh>
    <phoneticPr fontId="2"/>
  </si>
  <si>
    <t>報告期間：</t>
    <rPh sb="0" eb="2">
      <t>ホウコク</t>
    </rPh>
    <rPh sb="2" eb="4">
      <t>キカン</t>
    </rPh>
    <phoneticPr fontId="2"/>
  </si>
  <si>
    <t>～</t>
    <phoneticPr fontId="2"/>
  </si>
  <si>
    <t>No.</t>
    <phoneticPr fontId="2"/>
  </si>
  <si>
    <t>共済契約者番号</t>
    <rPh sb="0" eb="2">
      <t>キョウサイ</t>
    </rPh>
    <rPh sb="2" eb="4">
      <t>ケイヤク</t>
    </rPh>
    <rPh sb="4" eb="5">
      <t>シャ</t>
    </rPh>
    <rPh sb="5" eb="7">
      <t>バンゴウ</t>
    </rPh>
    <phoneticPr fontId="2"/>
  </si>
  <si>
    <t>項番</t>
    <rPh sb="0" eb="1">
      <t>コウ</t>
    </rPh>
    <rPh sb="1" eb="2">
      <t>バン</t>
    </rPh>
    <phoneticPr fontId="2"/>
  </si>
  <si>
    <t>共済契約者名</t>
    <rPh sb="0" eb="2">
      <t>キョウサイ</t>
    </rPh>
    <rPh sb="2" eb="4">
      <t>ケイヤク</t>
    </rPh>
    <rPh sb="4" eb="5">
      <t>シャ</t>
    </rPh>
    <rPh sb="5" eb="6">
      <t>メイ</t>
    </rPh>
    <phoneticPr fontId="2"/>
  </si>
  <si>
    <t>被共済者番号</t>
    <rPh sb="0" eb="1">
      <t>ヒ</t>
    </rPh>
    <rPh sb="1" eb="4">
      <t>キョウサイシャ</t>
    </rPh>
    <rPh sb="4" eb="6">
      <t>バンゴウ</t>
    </rPh>
    <phoneticPr fontId="2"/>
  </si>
  <si>
    <t>被共済者名</t>
    <rPh sb="0" eb="1">
      <t>ヒ</t>
    </rPh>
    <rPh sb="1" eb="4">
      <t>キョウサイシャ</t>
    </rPh>
    <rPh sb="4" eb="5">
      <t>メイ</t>
    </rPh>
    <phoneticPr fontId="2"/>
  </si>
  <si>
    <t>就労日数</t>
    <rPh sb="0" eb="2">
      <t>シュウロウ</t>
    </rPh>
    <rPh sb="2" eb="4">
      <t>ニッスウ</t>
    </rPh>
    <phoneticPr fontId="2"/>
  </si>
  <si>
    <t>報告事業所名</t>
    <rPh sb="0" eb="2">
      <t>ホウコク</t>
    </rPh>
    <rPh sb="2" eb="4">
      <t>ジギョウ</t>
    </rPh>
    <rPh sb="4" eb="5">
      <t>トコロ</t>
    </rPh>
    <rPh sb="5" eb="6">
      <t>メイ</t>
    </rPh>
    <phoneticPr fontId="2"/>
  </si>
  <si>
    <t>（契約者番号）</t>
    <phoneticPr fontId="2"/>
  </si>
  <si>
    <t>就労状況</t>
    <rPh sb="0" eb="2">
      <t>シュウロウ</t>
    </rPh>
    <rPh sb="2" eb="4">
      <t>ジョウキョウ</t>
    </rPh>
    <phoneticPr fontId="2"/>
  </si>
  <si>
    <t>合計日数</t>
    <rPh sb="0" eb="2">
      <t>ゴウケイ</t>
    </rPh>
    <rPh sb="2" eb="4">
      <t>ニッスウ</t>
    </rPh>
    <phoneticPr fontId="2"/>
  </si>
  <si>
    <t>殿</t>
    <rPh sb="0" eb="1">
      <t>トノ</t>
    </rPh>
    <phoneticPr fontId="2"/>
  </si>
  <si>
    <t>交付元事業所</t>
    <rPh sb="0" eb="2">
      <t>コウフ</t>
    </rPh>
    <rPh sb="2" eb="3">
      <t>モト</t>
    </rPh>
    <rPh sb="3" eb="6">
      <t>ジギョウショ</t>
    </rPh>
    <phoneticPr fontId="3"/>
  </si>
  <si>
    <t>被共済者就労状況報告書（月別報告様式）</t>
    <rPh sb="0" eb="1">
      <t>ヒ</t>
    </rPh>
    <rPh sb="1" eb="4">
      <t>キョウサイシャ</t>
    </rPh>
    <rPh sb="6" eb="8">
      <t>ジョウキョウ</t>
    </rPh>
    <rPh sb="8" eb="11">
      <t>ホウコクショ</t>
    </rPh>
    <rPh sb="12" eb="13">
      <t>ツキ</t>
    </rPh>
    <phoneticPr fontId="2"/>
  </si>
  <si>
    <t>建退共制度に係る被共済者就労状況報告書（共済契約者別一覧）</t>
    <phoneticPr fontId="2"/>
  </si>
  <si>
    <t/>
  </si>
  <si>
    <t>～</t>
    <phoneticPr fontId="2"/>
  </si>
  <si>
    <t>No.</t>
    <phoneticPr fontId="2"/>
  </si>
  <si>
    <t>項番</t>
    <rPh sb="0" eb="2">
      <t>コウバン</t>
    </rPh>
    <phoneticPr fontId="2"/>
  </si>
  <si>
    <t>被共済者数</t>
    <rPh sb="0" eb="1">
      <t>ヒ</t>
    </rPh>
    <rPh sb="1" eb="4">
      <t>キョウサイシャ</t>
    </rPh>
    <rPh sb="4" eb="5">
      <t>スウ</t>
    </rPh>
    <phoneticPr fontId="3"/>
  </si>
  <si>
    <t>延べ就労日数</t>
    <rPh sb="0" eb="1">
      <t>ノベ</t>
    </rPh>
    <rPh sb="2" eb="4">
      <t>シュウロウ</t>
    </rPh>
    <rPh sb="4" eb="6">
      <t>ニッスウ</t>
    </rPh>
    <phoneticPr fontId="3"/>
  </si>
  <si>
    <t>1</t>
    <phoneticPr fontId="2"/>
  </si>
  <si>
    <t>2</t>
    <phoneticPr fontId="2"/>
  </si>
  <si>
    <t>3</t>
    <phoneticPr fontId="2"/>
  </si>
  <si>
    <t>4</t>
  </si>
  <si>
    <t>5</t>
  </si>
  <si>
    <t>6</t>
  </si>
  <si>
    <t>7</t>
  </si>
  <si>
    <t>8</t>
  </si>
  <si>
    <t>9</t>
  </si>
  <si>
    <t>10</t>
  </si>
  <si>
    <t>11</t>
  </si>
  <si>
    <t>12</t>
  </si>
  <si>
    <t>13</t>
  </si>
  <si>
    <t>14</t>
  </si>
  <si>
    <t>15</t>
  </si>
  <si>
    <t>16</t>
  </si>
  <si>
    <t>総合計　</t>
    <phoneticPr fontId="2"/>
  </si>
  <si>
    <t xml:space="preserve">        年       月       日   </t>
    <rPh sb="8" eb="9">
      <t>ネン</t>
    </rPh>
    <rPh sb="16" eb="17">
      <t>ツキ</t>
    </rPh>
    <rPh sb="24" eb="25">
      <t>ヒ</t>
    </rPh>
    <phoneticPr fontId="2"/>
  </si>
  <si>
    <t>掛金納付についての
事務を委託します。</t>
    <rPh sb="0" eb="2">
      <t>カケキン</t>
    </rPh>
    <rPh sb="2" eb="4">
      <t>ノウフ</t>
    </rPh>
    <phoneticPr fontId="2"/>
  </si>
  <si>
    <t>就労実績の集計に建設
キャリアアップシステムを
活用しています。</t>
    <phoneticPr fontId="2"/>
  </si>
  <si>
    <t>CCUS</t>
    <phoneticPr fontId="2"/>
  </si>
  <si>
    <t>建設キャリアアップシステム</t>
    <rPh sb="0" eb="2">
      <t>ケンセツ</t>
    </rPh>
    <phoneticPr fontId="2"/>
  </si>
  <si>
    <t>事業者ⅠD</t>
    <rPh sb="0" eb="3">
      <t>ジギョウシャ</t>
    </rPh>
    <phoneticPr fontId="2"/>
  </si>
  <si>
    <t>現場ⅠD</t>
    <rPh sb="0" eb="2">
      <t>ゲンバ</t>
    </rPh>
    <phoneticPr fontId="2"/>
  </si>
  <si>
    <t>事業者ⅠD</t>
    <rPh sb="0" eb="2">
      <t>ジギョウ</t>
    </rPh>
    <rPh sb="2" eb="3">
      <t>シャ</t>
    </rPh>
    <phoneticPr fontId="2"/>
  </si>
  <si>
    <t>下表の共済契約者
（下請負人）から
掛金納付についての
事務を受託しました。</t>
    <rPh sb="0" eb="2">
      <t>カヒョウ</t>
    </rPh>
    <rPh sb="3" eb="5">
      <t>キョウサイ</t>
    </rPh>
    <rPh sb="5" eb="7">
      <t>ケイヤク</t>
    </rPh>
    <rPh sb="7" eb="8">
      <t>シャ</t>
    </rPh>
    <rPh sb="10" eb="12">
      <t>シタウケ</t>
    </rPh>
    <rPh sb="13" eb="14">
      <t>ニン</t>
    </rPh>
    <rPh sb="18" eb="20">
      <t>カケキン</t>
    </rPh>
    <rPh sb="20" eb="22">
      <t>ノウフ</t>
    </rPh>
    <rPh sb="31" eb="33">
      <t>ジュタク</t>
    </rPh>
    <phoneticPr fontId="2"/>
  </si>
  <si>
    <t>建設キャリアアップシステム</t>
    <rPh sb="0" eb="2">
      <t>ケンセツ</t>
    </rPh>
    <phoneticPr fontId="3"/>
  </si>
  <si>
    <t>事業者ⅠD</t>
    <rPh sb="0" eb="1">
      <t>コト</t>
    </rPh>
    <rPh sb="1" eb="2">
      <t>ゴウ</t>
    </rPh>
    <rPh sb="2" eb="3">
      <t>モノ</t>
    </rPh>
    <phoneticPr fontId="3"/>
  </si>
  <si>
    <t>現 場 Ⅰ D</t>
    <rPh sb="0" eb="1">
      <t>ゲン</t>
    </rPh>
    <rPh sb="2" eb="3">
      <t>バ</t>
    </rPh>
    <phoneticPr fontId="3"/>
  </si>
  <si>
    <t>共済契約者
番　　　　号</t>
    <rPh sb="0" eb="2">
      <t>キョウサイ</t>
    </rPh>
    <rPh sb="2" eb="5">
      <t>ケイヤクシャ</t>
    </rPh>
    <rPh sb="6" eb="7">
      <t>バン</t>
    </rPh>
    <rPh sb="11" eb="12">
      <t>ゴウ</t>
    </rPh>
    <phoneticPr fontId="3"/>
  </si>
  <si>
    <t>総合計</t>
    <rPh sb="0" eb="1">
      <t>ソウ</t>
    </rPh>
    <rPh sb="1" eb="3">
      <t>ゴウケイ</t>
    </rPh>
    <phoneticPr fontId="2"/>
  </si>
  <si>
    <t>受領者確認</t>
    <rPh sb="0" eb="2">
      <t>ジュリョウ</t>
    </rPh>
    <rPh sb="2" eb="3">
      <t>シャ</t>
    </rPh>
    <rPh sb="3" eb="5">
      <t>カクニン</t>
    </rPh>
    <phoneticPr fontId="3"/>
  </si>
  <si>
    <t>工事番号および</t>
    <rPh sb="0" eb="4">
      <t>コウジバンゴウ</t>
    </rPh>
    <phoneticPr fontId="2"/>
  </si>
  <si>
    <t>320円</t>
    <rPh sb="3" eb="4">
      <t>エン</t>
    </rPh>
    <phoneticPr fontId="2"/>
  </si>
  <si>
    <t>　　建退共事務受託様式第５号</t>
    <rPh sb="2" eb="3">
      <t>ダテ</t>
    </rPh>
    <rPh sb="3" eb="4">
      <t>タイ</t>
    </rPh>
    <rPh sb="4" eb="5">
      <t>トモ</t>
    </rPh>
    <rPh sb="5" eb="7">
      <t>ジム</t>
    </rPh>
    <rPh sb="7" eb="9">
      <t>ジュタク</t>
    </rPh>
    <rPh sb="9" eb="11">
      <t>ヨウシキ</t>
    </rPh>
    <rPh sb="11" eb="12">
      <t>ダイ</t>
    </rPh>
    <rPh sb="13" eb="14">
      <t>ゴウ</t>
    </rPh>
    <phoneticPr fontId="2"/>
  </si>
  <si>
    <t>被共済者就労状況報告書（日別報告様式）</t>
    <rPh sb="0" eb="1">
      <t>ヒ</t>
    </rPh>
    <rPh sb="1" eb="4">
      <t>キョウサイシャ</t>
    </rPh>
    <rPh sb="4" eb="6">
      <t>シュウロウ</t>
    </rPh>
    <rPh sb="6" eb="8">
      <t>ジョウキョウ</t>
    </rPh>
    <rPh sb="8" eb="11">
      <t>ホウコクショ</t>
    </rPh>
    <phoneticPr fontId="2"/>
  </si>
  <si>
    <t>提出先共済契約者番号</t>
    <rPh sb="0" eb="3">
      <t>テイシュツサキ</t>
    </rPh>
    <rPh sb="3" eb="10">
      <t>キョウサイケイヤクシャバンゴウ</t>
    </rPh>
    <phoneticPr fontId="2"/>
  </si>
  <si>
    <t>殿</t>
    <rPh sb="0" eb="1">
      <t>ドノ</t>
    </rPh>
    <phoneticPr fontId="2"/>
  </si>
  <si>
    <t>掛金納付についての
事務を委託します。</t>
    <phoneticPr fontId="2"/>
  </si>
  <si>
    <t>工事番号および
工事名</t>
    <rPh sb="0" eb="4">
      <t>コウジバンゴウ</t>
    </rPh>
    <rPh sb="8" eb="10">
      <t>コウジ</t>
    </rPh>
    <rPh sb="10" eb="11">
      <t>メイ</t>
    </rPh>
    <phoneticPr fontId="2"/>
  </si>
  <si>
    <t>CCUS情報</t>
    <rPh sb="4" eb="6">
      <t>ジョウホウ</t>
    </rPh>
    <phoneticPr fontId="2"/>
  </si>
  <si>
    <t>技能者ＩＤ</t>
    <rPh sb="0" eb="3">
      <t>ギノウシャ</t>
    </rPh>
    <phoneticPr fontId="44"/>
  </si>
  <si>
    <t>立場</t>
    <rPh sb="0" eb="2">
      <t>タチバ</t>
    </rPh>
    <phoneticPr fontId="44"/>
  </si>
  <si>
    <t>被共済者番号</t>
    <rPh sb="0" eb="4">
      <t>ヒキョウサイシャ</t>
    </rPh>
    <rPh sb="4" eb="6">
      <t>バンゴウ</t>
    </rPh>
    <phoneticPr fontId="2"/>
  </si>
  <si>
    <t>調整</t>
    <rPh sb="0" eb="2">
      <t>チョウセイ</t>
    </rPh>
    <phoneticPr fontId="2"/>
  </si>
  <si>
    <t>　※　建設キャリアアップシステム登録技能者は、ＣＣＵＳ欄に「○」印を記載</t>
    <phoneticPr fontId="2"/>
  </si>
  <si>
    <t>※　建設キャリアアップシステム登録技能者は、ＣＣＵＳ欄に「○」印を記載</t>
    <rPh sb="2" eb="4">
      <t>ケンセツ</t>
    </rPh>
    <rPh sb="15" eb="17">
      <t>トウロク</t>
    </rPh>
    <rPh sb="17" eb="20">
      <t>ギノウシャ</t>
    </rPh>
    <rPh sb="26" eb="27">
      <t>ラン</t>
    </rPh>
    <rPh sb="31" eb="32">
      <t>シルシ</t>
    </rPh>
    <rPh sb="33" eb="35">
      <t>キサイ</t>
    </rPh>
    <phoneticPr fontId="2"/>
  </si>
  <si>
    <t>注意！</t>
    <rPh sb="0" eb="2">
      <t>チュウイ</t>
    </rPh>
    <phoneticPr fontId="2"/>
  </si>
  <si>
    <t>このExcelは、就労実績報告作成ツールには</t>
    <phoneticPr fontId="2"/>
  </si>
  <si>
    <t>取込めません！</t>
    <rPh sb="0" eb="2">
      <t>トリコ</t>
    </rPh>
    <phoneticPr fontId="2"/>
  </si>
  <si>
    <t>就労実績報告作成ツールに取込む場合は、</t>
    <rPh sb="12" eb="14">
      <t>トリコ</t>
    </rPh>
    <rPh sb="15" eb="17">
      <t>バアイ</t>
    </rPh>
    <phoneticPr fontId="2"/>
  </si>
  <si>
    <t>専用のExcel様式をご使用ください。</t>
    <rPh sb="0" eb="2">
      <t>センヨウ</t>
    </rPh>
    <rPh sb="8" eb="10">
      <t>ヨウシキ</t>
    </rPh>
    <rPh sb="12" eb="14">
      <t>シヨウ</t>
    </rPh>
    <phoneticPr fontId="2"/>
  </si>
  <si>
    <t>住所〒</t>
    <rPh sb="0" eb="2">
      <t>ジュウショ</t>
    </rPh>
    <phoneticPr fontId="2"/>
  </si>
  <si>
    <t>　　住　　所　　〒</t>
    <rPh sb="2" eb="3">
      <t>ジュウ</t>
    </rPh>
    <rPh sb="5" eb="6">
      <t>ショ</t>
    </rPh>
    <phoneticPr fontId="3"/>
  </si>
  <si>
    <t>◆入力シート◆</t>
    <rPh sb="1" eb="3">
      <t>ニュウリョク</t>
    </rPh>
    <phoneticPr fontId="3"/>
  </si>
  <si>
    <t>：色セルはは手入力して下さい</t>
    <rPh sb="6" eb="7">
      <t>テ</t>
    </rPh>
    <rPh sb="7" eb="9">
      <t>ニュウリョク</t>
    </rPh>
    <rPh sb="11" eb="12">
      <t>クダ</t>
    </rPh>
    <phoneticPr fontId="3"/>
  </si>
  <si>
    <t>■注意事項■</t>
    <rPh sb="1" eb="3">
      <t>チュウイ</t>
    </rPh>
    <rPh sb="3" eb="5">
      <t>ジコウ</t>
    </rPh>
    <phoneticPr fontId="3"/>
  </si>
  <si>
    <t>：色セルは各帳票に反映されます</t>
    <rPh sb="1" eb="2">
      <t>イロ</t>
    </rPh>
    <rPh sb="5" eb="6">
      <t>カク</t>
    </rPh>
    <rPh sb="6" eb="8">
      <t>チョウヒョウ</t>
    </rPh>
    <rPh sb="9" eb="11">
      <t>ハンエイ</t>
    </rPh>
    <phoneticPr fontId="3"/>
  </si>
  <si>
    <t>　　請負工事業、監理・主任技術者により選択できる資格が違いますので</t>
    <rPh sb="2" eb="4">
      <t>ウケオイ</t>
    </rPh>
    <rPh sb="4" eb="6">
      <t>コウジ</t>
    </rPh>
    <rPh sb="6" eb="7">
      <t>ギョウ</t>
    </rPh>
    <rPh sb="8" eb="10">
      <t>カンリ</t>
    </rPh>
    <rPh sb="11" eb="13">
      <t>シュニン</t>
    </rPh>
    <rPh sb="13" eb="16">
      <t>ギジュツシャ</t>
    </rPh>
    <rPh sb="19" eb="21">
      <t>センタク</t>
    </rPh>
    <rPh sb="24" eb="26">
      <t>シカク</t>
    </rPh>
    <rPh sb="27" eb="28">
      <t>チガ</t>
    </rPh>
    <phoneticPr fontId="3"/>
  </si>
  <si>
    <t>：このセルは波多野組が入力します</t>
    <rPh sb="6" eb="10">
      <t>ハタノグミ</t>
    </rPh>
    <rPh sb="11" eb="13">
      <t>ニュウリョク</t>
    </rPh>
    <phoneticPr fontId="3"/>
  </si>
  <si>
    <t>　　下記一覧表を参照して正しい資格を選択して下さい。</t>
    <rPh sb="2" eb="4">
      <t>カキ</t>
    </rPh>
    <rPh sb="4" eb="6">
      <t>イチラン</t>
    </rPh>
    <rPh sb="6" eb="7">
      <t>ヒョウ</t>
    </rPh>
    <rPh sb="8" eb="10">
      <t>サンショウ</t>
    </rPh>
    <rPh sb="12" eb="13">
      <t>タダ</t>
    </rPh>
    <rPh sb="15" eb="17">
      <t>シカク</t>
    </rPh>
    <rPh sb="18" eb="20">
      <t>センタク</t>
    </rPh>
    <rPh sb="22" eb="23">
      <t>クダ</t>
    </rPh>
    <phoneticPr fontId="3"/>
  </si>
  <si>
    <t>この書類の作成日（ファイル更新日）</t>
    <rPh sb="2" eb="4">
      <t>ショルイ</t>
    </rPh>
    <rPh sb="5" eb="8">
      <t>サクセイビ</t>
    </rPh>
    <rPh sb="13" eb="16">
      <t>コウシンビ</t>
    </rPh>
    <phoneticPr fontId="3"/>
  </si>
  <si>
    <t>工事業</t>
    <rPh sb="0" eb="2">
      <t>コウジ</t>
    </rPh>
    <rPh sb="2" eb="3">
      <t>ギョウ</t>
    </rPh>
    <phoneticPr fontId="3"/>
  </si>
  <si>
    <t>監理・主任</t>
    <rPh sb="0" eb="2">
      <t>カンリ</t>
    </rPh>
    <rPh sb="3" eb="5">
      <t>シュニン</t>
    </rPh>
    <phoneticPr fontId="3"/>
  </si>
  <si>
    <t>資格名</t>
    <rPh sb="0" eb="2">
      <t>シカク</t>
    </rPh>
    <rPh sb="2" eb="3">
      <t>メイ</t>
    </rPh>
    <phoneticPr fontId="3"/>
  </si>
  <si>
    <t>工事名</t>
    <rPh sb="0" eb="2">
      <t>コウジ</t>
    </rPh>
    <rPh sb="2" eb="3">
      <t>メイ</t>
    </rPh>
    <phoneticPr fontId="3"/>
  </si>
  <si>
    <t>←波多野組内工事コード</t>
    <rPh sb="1" eb="5">
      <t>ハタノグミ</t>
    </rPh>
    <rPh sb="5" eb="6">
      <t>ナイ</t>
    </rPh>
    <rPh sb="6" eb="8">
      <t>コウジ</t>
    </rPh>
    <phoneticPr fontId="2"/>
  </si>
  <si>
    <t>右側の注意事項を確認して選択して下さい</t>
    <rPh sb="0" eb="2">
      <t>ミギガワ</t>
    </rPh>
    <rPh sb="3" eb="5">
      <t>チュウイ</t>
    </rPh>
    <rPh sb="5" eb="7">
      <t>ジコウ</t>
    </rPh>
    <rPh sb="8" eb="10">
      <t>カクニン</t>
    </rPh>
    <rPh sb="12" eb="14">
      <t>センタク</t>
    </rPh>
    <rPh sb="16" eb="17">
      <t>クダ</t>
    </rPh>
    <phoneticPr fontId="3"/>
  </si>
  <si>
    <t>現場ID（建設ｷｬﾘｱｱｯﾌﾟｼｽﾃﾑ）必要な場合</t>
    <rPh sb="0" eb="2">
      <t>ゲンバ</t>
    </rPh>
    <rPh sb="5" eb="7">
      <t>ケンセツ</t>
    </rPh>
    <rPh sb="20" eb="22">
      <t>ヒツヨウ</t>
    </rPh>
    <rPh sb="23" eb="25">
      <t>バアイ</t>
    </rPh>
    <phoneticPr fontId="3"/>
  </si>
  <si>
    <t>土木</t>
    <rPh sb="0" eb="2">
      <t>ドボク</t>
    </rPh>
    <phoneticPr fontId="3"/>
  </si>
  <si>
    <t>技術士</t>
    <rPh sb="0" eb="3">
      <t>ギジュツシ</t>
    </rPh>
    <phoneticPr fontId="3"/>
  </si>
  <si>
    <t>波多野組（元請）会社名</t>
    <rPh sb="0" eb="3">
      <t>ハタノ</t>
    </rPh>
    <rPh sb="3" eb="4">
      <t>グミ</t>
    </rPh>
    <rPh sb="8" eb="11">
      <t>カイシャメイ</t>
    </rPh>
    <phoneticPr fontId="3"/>
  </si>
  <si>
    <t>１級建設機械施工管理技士</t>
    <rPh sb="1" eb="2">
      <t>キュウ</t>
    </rPh>
    <rPh sb="2" eb="6">
      <t>ケンセツキカイ</t>
    </rPh>
    <rPh sb="6" eb="12">
      <t>セコウカンリギシ</t>
    </rPh>
    <phoneticPr fontId="3"/>
  </si>
  <si>
    <t>事業者ID（建設ｷｬﾘｱｱｯﾌﾟｼｽﾃﾑ）必要な場合</t>
    <rPh sb="0" eb="3">
      <t>ジギョウシャ</t>
    </rPh>
    <rPh sb="6" eb="8">
      <t>ケンセツ</t>
    </rPh>
    <rPh sb="21" eb="23">
      <t>ヒツヨウ</t>
    </rPh>
    <rPh sb="24" eb="26">
      <t>バアイ</t>
    </rPh>
    <phoneticPr fontId="3"/>
  </si>
  <si>
    <t>１級土木施工管理技士</t>
    <rPh sb="1" eb="2">
      <t>キュウ</t>
    </rPh>
    <rPh sb="2" eb="10">
      <t>ドボクセコウカンリギシ</t>
    </rPh>
    <phoneticPr fontId="3"/>
  </si>
  <si>
    <t>波多野組（元請）現場代理人名</t>
    <rPh sb="0" eb="4">
      <t>ハタノグミ</t>
    </rPh>
    <rPh sb="8" eb="10">
      <t>ゲンバ</t>
    </rPh>
    <rPh sb="10" eb="13">
      <t>ダイリニン</t>
    </rPh>
    <rPh sb="13" eb="14">
      <t>メイ</t>
    </rPh>
    <phoneticPr fontId="3"/>
  </si>
  <si>
    <t>主任のみ</t>
    <rPh sb="0" eb="2">
      <t>シュニン</t>
    </rPh>
    <phoneticPr fontId="3"/>
  </si>
  <si>
    <t>2級建設機械施工管理技士</t>
    <rPh sb="1" eb="2">
      <t>キュウ</t>
    </rPh>
    <rPh sb="2" eb="6">
      <t>ケンセツキカイ</t>
    </rPh>
    <rPh sb="6" eb="12">
      <t>セコウカンリギシ</t>
    </rPh>
    <phoneticPr fontId="2"/>
  </si>
  <si>
    <t>波多野組（元請）監理・主任技術者名</t>
    <rPh sb="0" eb="4">
      <t>ハタノグミ</t>
    </rPh>
    <rPh sb="8" eb="10">
      <t>カンリ</t>
    </rPh>
    <rPh sb="11" eb="13">
      <t>シュニン</t>
    </rPh>
    <rPh sb="13" eb="16">
      <t>ギジュツシャ</t>
    </rPh>
    <rPh sb="16" eb="17">
      <t>メイ</t>
    </rPh>
    <phoneticPr fontId="3"/>
  </si>
  <si>
    <t>2級土木施工管理技士</t>
    <rPh sb="1" eb="2">
      <t>キュウ</t>
    </rPh>
    <rPh sb="2" eb="10">
      <t>ドボクセコウカンリギシ</t>
    </rPh>
    <phoneticPr fontId="2"/>
  </si>
  <si>
    <t>波多野組（元請）監理・主任技術者の資格名</t>
    <rPh sb="0" eb="4">
      <t>ハタノグミ</t>
    </rPh>
    <rPh sb="8" eb="10">
      <t>カンリ</t>
    </rPh>
    <rPh sb="11" eb="13">
      <t>シュニン</t>
    </rPh>
    <rPh sb="13" eb="16">
      <t>ギジュツシャ</t>
    </rPh>
    <rPh sb="17" eb="19">
      <t>シカク</t>
    </rPh>
    <rPh sb="19" eb="20">
      <t>メイ</t>
    </rPh>
    <phoneticPr fontId="3"/>
  </si>
  <si>
    <t>大学の指定学科卒業後、3年以上の実務経験</t>
    <rPh sb="0" eb="2">
      <t>ダイガク</t>
    </rPh>
    <rPh sb="3" eb="5">
      <t>シテイ</t>
    </rPh>
    <rPh sb="5" eb="7">
      <t>ガッカ</t>
    </rPh>
    <rPh sb="7" eb="10">
      <t>ソツギョウゴ</t>
    </rPh>
    <rPh sb="12" eb="15">
      <t>ネンイジョウ</t>
    </rPh>
    <rPh sb="16" eb="20">
      <t>ジツムケイケン</t>
    </rPh>
    <phoneticPr fontId="2"/>
  </si>
  <si>
    <t>発注者名</t>
    <rPh sb="0" eb="3">
      <t>ハッチュウシャ</t>
    </rPh>
    <rPh sb="3" eb="4">
      <t>メイ</t>
    </rPh>
    <phoneticPr fontId="3"/>
  </si>
  <si>
    <t>高等専門学校の指定学科卒業後、3年以上の実務経験</t>
    <rPh sb="0" eb="2">
      <t>コウトウ</t>
    </rPh>
    <rPh sb="2" eb="6">
      <t>センモンガッコウ</t>
    </rPh>
    <rPh sb="7" eb="11">
      <t>シテイガッカ</t>
    </rPh>
    <rPh sb="11" eb="14">
      <t>ソツギョウゴ</t>
    </rPh>
    <rPh sb="16" eb="19">
      <t>ネンイジョウ</t>
    </rPh>
    <rPh sb="20" eb="24">
      <t>ジツムケイケン</t>
    </rPh>
    <phoneticPr fontId="2"/>
  </si>
  <si>
    <t>発注者住所</t>
    <rPh sb="0" eb="3">
      <t>ハッチュウシャ</t>
    </rPh>
    <rPh sb="3" eb="5">
      <t>ジュウショ</t>
    </rPh>
    <phoneticPr fontId="3"/>
  </si>
  <si>
    <t>高等学校の指定学科卒業後、5年以上の実務経験</t>
    <rPh sb="0" eb="4">
      <t>コウトウガッコウ</t>
    </rPh>
    <rPh sb="5" eb="7">
      <t>シテイ</t>
    </rPh>
    <rPh sb="7" eb="9">
      <t>ガッカ</t>
    </rPh>
    <rPh sb="9" eb="12">
      <t>ソツギョウゴ</t>
    </rPh>
    <rPh sb="14" eb="17">
      <t>ネンイジョウ</t>
    </rPh>
    <rPh sb="18" eb="22">
      <t>ジツムケイケン</t>
    </rPh>
    <phoneticPr fontId="2"/>
  </si>
  <si>
    <t>契約工期（自）</t>
    <rPh sb="0" eb="2">
      <t>ケイヤク</t>
    </rPh>
    <rPh sb="2" eb="4">
      <t>コウキ</t>
    </rPh>
    <rPh sb="5" eb="6">
      <t>ジ</t>
    </rPh>
    <phoneticPr fontId="3"/>
  </si>
  <si>
    <t>10年以上の実務経験</t>
    <rPh sb="2" eb="5">
      <t>ネンイジョウ</t>
    </rPh>
    <rPh sb="6" eb="10">
      <t>ジツムケイケン</t>
    </rPh>
    <phoneticPr fontId="2"/>
  </si>
  <si>
    <t>請負契約</t>
    <rPh sb="0" eb="2">
      <t>ウケオイ</t>
    </rPh>
    <rPh sb="2" eb="4">
      <t>ケイヤク</t>
    </rPh>
    <phoneticPr fontId="3"/>
  </si>
  <si>
    <t>選択して下さい</t>
    <rPh sb="0" eb="2">
      <t>センタク</t>
    </rPh>
    <rPh sb="4" eb="5">
      <t>クダ</t>
    </rPh>
    <phoneticPr fontId="3"/>
  </si>
  <si>
    <t>契約工期（至）</t>
    <rPh sb="0" eb="2">
      <t>ケイヤク</t>
    </rPh>
    <rPh sb="2" eb="4">
      <t>コウキ</t>
    </rPh>
    <rPh sb="5" eb="6">
      <t>イタル</t>
    </rPh>
    <phoneticPr fontId="3"/>
  </si>
  <si>
    <t>建築</t>
    <rPh sb="0" eb="2">
      <t>ケンチク</t>
    </rPh>
    <phoneticPr fontId="2"/>
  </si>
  <si>
    <t>1級建築施工管理技士</t>
    <rPh sb="1" eb="2">
      <t>キュウ</t>
    </rPh>
    <rPh sb="2" eb="4">
      <t>ケンチク</t>
    </rPh>
    <rPh sb="4" eb="10">
      <t>セコウカンリギシ</t>
    </rPh>
    <phoneticPr fontId="3"/>
  </si>
  <si>
    <t>専任</t>
    <rPh sb="0" eb="2">
      <t>センニン</t>
    </rPh>
    <phoneticPr fontId="3"/>
  </si>
  <si>
    <t>3,500万円以上</t>
    <rPh sb="5" eb="7">
      <t>マンエン</t>
    </rPh>
    <rPh sb="7" eb="9">
      <t>イジョウ</t>
    </rPh>
    <phoneticPr fontId="3"/>
  </si>
  <si>
    <t>契約日</t>
    <rPh sb="0" eb="3">
      <t>ケイヤクビ</t>
    </rPh>
    <phoneticPr fontId="3"/>
  </si>
  <si>
    <t>1級建築士</t>
    <rPh sb="1" eb="2">
      <t>キュウ</t>
    </rPh>
    <rPh sb="2" eb="5">
      <t>ケンチクシ</t>
    </rPh>
    <phoneticPr fontId="3"/>
  </si>
  <si>
    <t>非専任</t>
    <rPh sb="0" eb="1">
      <t>ヒ</t>
    </rPh>
    <rPh sb="1" eb="3">
      <t>センニン</t>
    </rPh>
    <phoneticPr fontId="3"/>
  </si>
  <si>
    <t>3,500万円未満</t>
    <rPh sb="5" eb="7">
      <t>マンエン</t>
    </rPh>
    <rPh sb="7" eb="9">
      <t>ミマン</t>
    </rPh>
    <phoneticPr fontId="3"/>
  </si>
  <si>
    <t>発注者の監督員名</t>
    <rPh sb="0" eb="3">
      <t>ハッチュウシャ</t>
    </rPh>
    <rPh sb="4" eb="7">
      <t>カントクイン</t>
    </rPh>
    <rPh sb="7" eb="8">
      <t>メイ</t>
    </rPh>
    <phoneticPr fontId="3"/>
  </si>
  <si>
    <t>2級建築施工管理技士</t>
    <rPh sb="1" eb="2">
      <t>キュウ</t>
    </rPh>
    <rPh sb="2" eb="4">
      <t>ケンチク</t>
    </rPh>
    <rPh sb="4" eb="10">
      <t>セコウカンリギシ</t>
    </rPh>
    <phoneticPr fontId="3"/>
  </si>
  <si>
    <r>
      <t>監督名</t>
    </r>
    <r>
      <rPr>
        <sz val="8"/>
        <rFont val="ＭＳ Ｐゴシック"/>
        <family val="3"/>
        <charset val="128"/>
      </rPr>
      <t>（下請会社を管理する波多野組担当者）</t>
    </r>
    <rPh sb="0" eb="2">
      <t>カントク</t>
    </rPh>
    <rPh sb="2" eb="3">
      <t>メイ</t>
    </rPh>
    <rPh sb="4" eb="6">
      <t>シタウ</t>
    </rPh>
    <rPh sb="6" eb="8">
      <t>カイシャ</t>
    </rPh>
    <rPh sb="9" eb="11">
      <t>カンリ</t>
    </rPh>
    <rPh sb="13" eb="16">
      <t>ハタノ</t>
    </rPh>
    <rPh sb="16" eb="17">
      <t>グミ</t>
    </rPh>
    <rPh sb="17" eb="19">
      <t>タントウ</t>
    </rPh>
    <rPh sb="19" eb="20">
      <t>シャ</t>
    </rPh>
    <phoneticPr fontId="3"/>
  </si>
  <si>
    <t>2級建築士</t>
    <rPh sb="1" eb="2">
      <t>キュウ</t>
    </rPh>
    <rPh sb="2" eb="5">
      <t>ケンチクシ</t>
    </rPh>
    <phoneticPr fontId="3"/>
  </si>
  <si>
    <t>下請契約</t>
    <rPh sb="0" eb="1">
      <t>シタ</t>
    </rPh>
    <rPh sb="1" eb="2">
      <t>ウケ</t>
    </rPh>
    <rPh sb="2" eb="4">
      <t>ケイヤク</t>
    </rPh>
    <phoneticPr fontId="3"/>
  </si>
  <si>
    <t>発注者からの請負金額(税込み)</t>
    <rPh sb="0" eb="3">
      <t>ハッチュウシャ</t>
    </rPh>
    <rPh sb="6" eb="8">
      <t>ウケオイ</t>
    </rPh>
    <rPh sb="8" eb="10">
      <t>キンガク</t>
    </rPh>
    <phoneticPr fontId="3"/>
  </si>
  <si>
    <t>全ての下請契約の金額合計(税込み)</t>
    <rPh sb="0" eb="1">
      <t>ゼン</t>
    </rPh>
    <rPh sb="3" eb="4">
      <t>シタ</t>
    </rPh>
    <rPh sb="4" eb="5">
      <t>ウケ</t>
    </rPh>
    <rPh sb="5" eb="7">
      <t>ケイヤク</t>
    </rPh>
    <rPh sb="8" eb="10">
      <t>キンガク</t>
    </rPh>
    <rPh sb="10" eb="12">
      <t>ゴウケイ</t>
    </rPh>
    <phoneticPr fontId="3"/>
  </si>
  <si>
    <t>施工場所（住所）</t>
    <rPh sb="0" eb="2">
      <t>セコウ</t>
    </rPh>
    <rPh sb="2" eb="4">
      <t>バショ</t>
    </rPh>
    <rPh sb="5" eb="7">
      <t>ジュウショ</t>
    </rPh>
    <phoneticPr fontId="3"/>
  </si>
  <si>
    <r>
      <t>波多野（元請）監理技術者</t>
    </r>
    <r>
      <rPr>
        <b/>
        <sz val="10"/>
        <color rgb="FFFF0000"/>
        <rFont val="ＭＳ Ｐゴシック"/>
        <family val="3"/>
        <charset val="128"/>
      </rPr>
      <t>補佐</t>
    </r>
    <r>
      <rPr>
        <sz val="10"/>
        <rFont val="ＭＳ Ｐゴシック"/>
        <family val="3"/>
        <charset val="128"/>
      </rPr>
      <t>名（代務者）</t>
    </r>
    <rPh sb="0" eb="3">
      <t>ハタノ</t>
    </rPh>
    <rPh sb="7" eb="9">
      <t>カンリ</t>
    </rPh>
    <rPh sb="9" eb="12">
      <t>ギジュツシャ</t>
    </rPh>
    <rPh sb="10" eb="11">
      <t>シュギ</t>
    </rPh>
    <rPh sb="12" eb="14">
      <t>ホサ</t>
    </rPh>
    <rPh sb="14" eb="15">
      <t>メイ</t>
    </rPh>
    <rPh sb="16" eb="19">
      <t>ダイムシャ</t>
    </rPh>
    <phoneticPr fontId="3"/>
  </si>
  <si>
    <t>建退共事務受託様式第6号</t>
    <rPh sb="0" eb="3">
      <t>ケンタイキョウ</t>
    </rPh>
    <rPh sb="3" eb="5">
      <t>ジム</t>
    </rPh>
    <rPh sb="5" eb="7">
      <t>ジュタク</t>
    </rPh>
    <rPh sb="7" eb="9">
      <t>ヨウシキ</t>
    </rPh>
    <rPh sb="9" eb="10">
      <t>ダイ</t>
    </rPh>
    <rPh sb="11" eb="12">
      <t>ゴウ</t>
    </rPh>
    <phoneticPr fontId="44"/>
  </si>
  <si>
    <t>年</t>
    <rPh sb="0" eb="1">
      <t>ネン</t>
    </rPh>
    <phoneticPr fontId="44"/>
  </si>
  <si>
    <t>月</t>
    <rPh sb="0" eb="1">
      <t>ゲツ</t>
    </rPh>
    <phoneticPr fontId="44"/>
  </si>
  <si>
    <t>日</t>
    <rPh sb="0" eb="1">
      <t>ニチ</t>
    </rPh>
    <phoneticPr fontId="44"/>
  </si>
  <si>
    <t>（元請事業者）</t>
    <phoneticPr fontId="44"/>
  </si>
  <si>
    <t>様</t>
    <rPh sb="0" eb="1">
      <t>サマ</t>
    </rPh>
    <phoneticPr fontId="44"/>
  </si>
  <si>
    <t>下請業者</t>
    <rPh sb="0" eb="2">
      <t>シタウケ</t>
    </rPh>
    <rPh sb="2" eb="4">
      <t>ギョウシャ</t>
    </rPh>
    <phoneticPr fontId="44"/>
  </si>
  <si>
    <t>建設業退職金共済制度加入労働者数報告書</t>
    <rPh sb="0" eb="2">
      <t>ケンセツ</t>
    </rPh>
    <rPh sb="2" eb="3">
      <t>ギョウ</t>
    </rPh>
    <rPh sb="3" eb="6">
      <t>タイショクキン</t>
    </rPh>
    <rPh sb="6" eb="8">
      <t>キョウサイ</t>
    </rPh>
    <rPh sb="8" eb="10">
      <t>セイド</t>
    </rPh>
    <rPh sb="10" eb="15">
      <t>カニュウロウドウシャ</t>
    </rPh>
    <rPh sb="15" eb="16">
      <t>スウ</t>
    </rPh>
    <rPh sb="16" eb="19">
      <t>ホウコクショ</t>
    </rPh>
    <phoneticPr fontId="44"/>
  </si>
  <si>
    <t>〔工事番号および工事名：　　　　　　　　　　　　　　　　　　　　　　　　　　　　　　　　　　　　　　　　　　　　　　　　　　　　　　　　　　　　　</t>
    <phoneticPr fontId="44"/>
  </si>
  <si>
    <t>〕</t>
    <phoneticPr fontId="44"/>
  </si>
  <si>
    <t>いずれか該当する□にレ点をつけてください。</t>
    <phoneticPr fontId="44"/>
  </si>
  <si>
    <t>　１．建退共制度に加入している</t>
    <phoneticPr fontId="44"/>
  </si>
  <si>
    <t xml:space="preserve">  ２．建退共制度に加入していない　（就労予定労働者数</t>
    <phoneticPr fontId="44"/>
  </si>
  <si>
    <t>人</t>
    <rPh sb="0" eb="1">
      <t>ニン</t>
    </rPh>
    <phoneticPr fontId="44"/>
  </si>
  <si>
    <t>）</t>
    <phoneticPr fontId="44"/>
  </si>
  <si>
    <t>以下のとおり、建退共制度の対象労働者数等を報告します。</t>
    <phoneticPr fontId="44"/>
  </si>
  <si>
    <r>
      <t>※</t>
    </r>
    <r>
      <rPr>
        <sz val="11"/>
        <color theme="1"/>
        <rFont val="ＭＳ Ｐゴシック"/>
        <family val="3"/>
        <charset val="128"/>
      </rPr>
      <t>「</t>
    </r>
    <r>
      <rPr>
        <sz val="12"/>
        <color theme="1"/>
        <rFont val="ＭＳ Ｐゴシック"/>
        <family val="3"/>
        <charset val="128"/>
      </rPr>
      <t>□</t>
    </r>
    <r>
      <rPr>
        <sz val="11"/>
        <color theme="1"/>
        <rFont val="ＭＳ Ｐゴシック"/>
        <family val="3"/>
        <charset val="128"/>
      </rPr>
      <t>　２．建退共制度に加入していない」に該当した場合は、「共済契約者番号」は「－」、「うち、被共済者数②」は「０人」とし、これ以外の項目は記載してください。</t>
    </r>
    <phoneticPr fontId="44"/>
  </si>
  <si>
    <t>（単位：人）</t>
    <phoneticPr fontId="44"/>
  </si>
  <si>
    <t>共済契約者番号</t>
    <rPh sb="0" eb="2">
      <t>キョウサイ</t>
    </rPh>
    <rPh sb="2" eb="5">
      <t>ケイヤクシャ</t>
    </rPh>
    <rPh sb="5" eb="7">
      <t>バンゴウ</t>
    </rPh>
    <phoneticPr fontId="44"/>
  </si>
  <si>
    <t>事務所名</t>
    <rPh sb="0" eb="2">
      <t>ジム</t>
    </rPh>
    <rPh sb="2" eb="3">
      <t>ショ</t>
    </rPh>
    <rPh sb="3" eb="4">
      <t>メイ</t>
    </rPh>
    <phoneticPr fontId="44"/>
  </si>
  <si>
    <t>就労予定労働者数①</t>
    <phoneticPr fontId="44"/>
  </si>
  <si>
    <t>うち、被共済者数②</t>
    <phoneticPr fontId="44"/>
  </si>
  <si>
    <t>被共済者以外（①―②）</t>
    <phoneticPr fontId="44"/>
  </si>
  <si>
    <t>（被共済者以外（①―②）の内訳）</t>
    <phoneticPr fontId="44"/>
  </si>
  <si>
    <t xml:space="preserve">企業の役員
</t>
    <rPh sb="0" eb="2">
      <t>キギョウ</t>
    </rPh>
    <rPh sb="3" eb="5">
      <t>ヤクイン</t>
    </rPh>
    <phoneticPr fontId="44"/>
  </si>
  <si>
    <t>中退共、商工会など他
の退職金制度に加入</t>
    <rPh sb="0" eb="3">
      <t>チュウタイキョウ</t>
    </rPh>
    <rPh sb="4" eb="7">
      <t>ショウコウカイ</t>
    </rPh>
    <rPh sb="9" eb="10">
      <t>ホカ</t>
    </rPh>
    <rPh sb="12" eb="15">
      <t>タイショクキン</t>
    </rPh>
    <rPh sb="15" eb="17">
      <t>セイド</t>
    </rPh>
    <rPh sb="18" eb="20">
      <t>カニュウ</t>
    </rPh>
    <phoneticPr fontId="44"/>
  </si>
  <si>
    <t>自社の退職金制度のみ
を適用</t>
    <rPh sb="0" eb="2">
      <t>ジシャ</t>
    </rPh>
    <rPh sb="3" eb="6">
      <t>タイショクキン</t>
    </rPh>
    <rPh sb="6" eb="8">
      <t>セイド</t>
    </rPh>
    <rPh sb="12" eb="14">
      <t>テキヨウ</t>
    </rPh>
    <phoneticPr fontId="44"/>
  </si>
  <si>
    <t>その他
（具体的に）</t>
    <rPh sb="2" eb="3">
      <t>ホカ</t>
    </rPh>
    <rPh sb="5" eb="8">
      <t>グタイテキ</t>
    </rPh>
    <phoneticPr fontId="44"/>
  </si>
  <si>
    <t>注１）  自社の退職金制度と建退共制度を両方適用している場合は、被共済者に該当しますので、「うち、被共済者数②」にその人数を記載してください。</t>
    <phoneticPr fontId="44"/>
  </si>
  <si>
    <t>注２）  「中退共、商工会など他の退職金制度に加入」の場合は、加入証明書や契約書の写しなど、加入していることが分かる資料をつけてください。</t>
    <phoneticPr fontId="44"/>
  </si>
  <si>
    <t>注３）  「自社の退職金制度のみを適用」の場合は、就業規則、退職金規程の写しなど、適用していることが分かる資料をつけてください。</t>
    <phoneticPr fontId="44"/>
  </si>
  <si>
    <t>注４）  工事種別、工法等により「就労予定労働者数①」が著しく少ない場合は、その理由の分かる資料をつけてください。</t>
    <phoneticPr fontId="44"/>
  </si>
  <si>
    <t>73-00074</t>
    <phoneticPr fontId="2"/>
  </si>
  <si>
    <t>波多野組が元請の場合の入力欄</t>
    <rPh sb="0" eb="4">
      <t>ハタノグミ</t>
    </rPh>
    <rPh sb="5" eb="7">
      <t>モトウケ</t>
    </rPh>
    <rPh sb="8" eb="10">
      <t>バアイ</t>
    </rPh>
    <rPh sb="11" eb="13">
      <t>ニュウリョク</t>
    </rPh>
    <rPh sb="13" eb="14">
      <t>ラン</t>
    </rPh>
    <phoneticPr fontId="3"/>
  </si>
  <si>
    <t>レ</t>
  </si>
  <si>
    <t>いつ</t>
    <phoneticPr fontId="2"/>
  </si>
  <si>
    <t>なにを</t>
    <phoneticPr fontId="2"/>
  </si>
  <si>
    <t>だれが</t>
    <phoneticPr fontId="2"/>
  </si>
  <si>
    <t>どのように</t>
    <phoneticPr fontId="2"/>
  </si>
  <si>
    <t>契約締結時</t>
    <rPh sb="0" eb="2">
      <t>ケイヤク</t>
    </rPh>
    <rPh sb="2" eb="3">
      <t>シ</t>
    </rPh>
    <rPh sb="3" eb="4">
      <t>ケツ</t>
    </rPh>
    <rPh sb="4" eb="5">
      <t>ジ</t>
    </rPh>
    <phoneticPr fontId="2"/>
  </si>
  <si>
    <t>口頭または書面（メール）</t>
    <rPh sb="0" eb="2">
      <t>コウトウ</t>
    </rPh>
    <rPh sb="5" eb="7">
      <t>ショメン</t>
    </rPh>
    <phoneticPr fontId="2"/>
  </si>
  <si>
    <t>※「辞退届」は不可</t>
    <rPh sb="2" eb="4">
      <t>ジタイ</t>
    </rPh>
    <rPh sb="4" eb="5">
      <t>トドケ</t>
    </rPh>
    <rPh sb="7" eb="9">
      <t>フカ</t>
    </rPh>
    <phoneticPr fontId="2"/>
  </si>
  <si>
    <t>営業部</t>
    <rPh sb="0" eb="3">
      <t>エイギョウブ</t>
    </rPh>
    <phoneticPr fontId="2"/>
  </si>
  <si>
    <t>発注者の指示通りまたは「掛金納付の考え方について」より算出する</t>
    <rPh sb="0" eb="3">
      <t>ハッチュウシャ</t>
    </rPh>
    <rPh sb="4" eb="7">
      <t>シジドオ</t>
    </rPh>
    <rPh sb="12" eb="14">
      <t>カケキン</t>
    </rPh>
    <rPh sb="14" eb="16">
      <t>ノウフ</t>
    </rPh>
    <rPh sb="17" eb="18">
      <t>カンガ</t>
    </rPh>
    <rPh sb="19" eb="20">
      <t>カタ</t>
    </rPh>
    <rPh sb="27" eb="29">
      <t>サンシュツ</t>
    </rPh>
    <phoneticPr fontId="2"/>
  </si>
  <si>
    <t>共済証紙購入額の算定し、支払調書を記入し、総務部へ提出</t>
    <rPh sb="0" eb="4">
      <t>キョウサイショウシ</t>
    </rPh>
    <rPh sb="4" eb="7">
      <t>コウニュウガク</t>
    </rPh>
    <rPh sb="8" eb="10">
      <t>サンテイ</t>
    </rPh>
    <rPh sb="12" eb="16">
      <t>シハライチョウショ</t>
    </rPh>
    <rPh sb="17" eb="19">
      <t>キニュウ</t>
    </rPh>
    <rPh sb="21" eb="24">
      <t>ソウムブ</t>
    </rPh>
    <rPh sb="25" eb="27">
      <t>テイシュツ</t>
    </rPh>
    <phoneticPr fontId="2"/>
  </si>
  <si>
    <t>↓</t>
    <phoneticPr fontId="2"/>
  </si>
  <si>
    <t>総務部</t>
    <rPh sb="0" eb="3">
      <t>ソウムブ</t>
    </rPh>
    <phoneticPr fontId="2"/>
  </si>
  <si>
    <t>支払調書をもとに、共済証紙を金融機関より購入</t>
    <rPh sb="0" eb="4">
      <t>シハライチョウショ</t>
    </rPh>
    <rPh sb="9" eb="13">
      <t>キョウサイショウシ</t>
    </rPh>
    <rPh sb="14" eb="18">
      <t>キンユウキカン</t>
    </rPh>
    <rPh sb="20" eb="22">
      <t>コウニュウ</t>
    </rPh>
    <phoneticPr fontId="2"/>
  </si>
  <si>
    <t>金融機関</t>
    <rPh sb="0" eb="2">
      <t>キンユウ</t>
    </rPh>
    <rPh sb="2" eb="4">
      <t>キカン</t>
    </rPh>
    <phoneticPr fontId="2"/>
  </si>
  <si>
    <t>掛金収納書を発行</t>
    <rPh sb="0" eb="2">
      <t>カケキン</t>
    </rPh>
    <rPh sb="2" eb="5">
      <t>シュウノウショ</t>
    </rPh>
    <rPh sb="6" eb="8">
      <t>ハッコウ</t>
    </rPh>
    <phoneticPr fontId="2"/>
  </si>
  <si>
    <t>掛金収納書を受け取り、「掛金収納書提出用台紙（様式第033号）」を作成</t>
    <rPh sb="0" eb="2">
      <t>カケキン</t>
    </rPh>
    <rPh sb="2" eb="5">
      <t>シュウノウショ</t>
    </rPh>
    <rPh sb="6" eb="7">
      <t>ウ</t>
    </rPh>
    <rPh sb="8" eb="9">
      <t>ト</t>
    </rPh>
    <rPh sb="12" eb="14">
      <t>カケキン</t>
    </rPh>
    <rPh sb="14" eb="17">
      <t>シュウノウショ</t>
    </rPh>
    <rPh sb="17" eb="20">
      <t>テイシュツヨウ</t>
    </rPh>
    <rPh sb="20" eb="22">
      <t>ダイシ</t>
    </rPh>
    <rPh sb="23" eb="25">
      <t>ヨウシキ</t>
    </rPh>
    <rPh sb="25" eb="26">
      <t>ダイ</t>
    </rPh>
    <rPh sb="29" eb="30">
      <t>ゴウ</t>
    </rPh>
    <rPh sb="33" eb="35">
      <t>サクセイ</t>
    </rPh>
    <phoneticPr fontId="2"/>
  </si>
  <si>
    <t>工事担当者</t>
    <rPh sb="0" eb="2">
      <t>コウジ</t>
    </rPh>
    <rPh sb="2" eb="5">
      <t>タントウシャ</t>
    </rPh>
    <phoneticPr fontId="2"/>
  </si>
  <si>
    <t>工事担当部署</t>
    <rPh sb="0" eb="2">
      <t>コウジ</t>
    </rPh>
    <rPh sb="2" eb="4">
      <t>タントウ</t>
    </rPh>
    <rPh sb="4" eb="6">
      <t>ブショ</t>
    </rPh>
    <phoneticPr fontId="2"/>
  </si>
  <si>
    <t>①共済証紙購入</t>
    <rPh sb="1" eb="5">
      <t>キョウサイショウシ</t>
    </rPh>
    <rPh sb="5" eb="7">
      <t>コウニュウ</t>
    </rPh>
    <phoneticPr fontId="2"/>
  </si>
  <si>
    <t>下記の事項の発生時、工事別共済証紙受払簿（様式032号）を作成</t>
    <rPh sb="0" eb="2">
      <t>カキ</t>
    </rPh>
    <rPh sb="3" eb="5">
      <t>ジコウ</t>
    </rPh>
    <rPh sb="6" eb="9">
      <t>ハッセイジ</t>
    </rPh>
    <rPh sb="10" eb="13">
      <t>コウジベツ</t>
    </rPh>
    <rPh sb="13" eb="15">
      <t>キョウサイ</t>
    </rPh>
    <rPh sb="15" eb="17">
      <t>ショウシ</t>
    </rPh>
    <rPh sb="17" eb="20">
      <t>ウケハライボ</t>
    </rPh>
    <rPh sb="21" eb="23">
      <t>ヨウシキ</t>
    </rPh>
    <rPh sb="26" eb="27">
      <t>ゴウ</t>
    </rPh>
    <rPh sb="29" eb="31">
      <t>サクセイ</t>
    </rPh>
    <phoneticPr fontId="2"/>
  </si>
  <si>
    <t>②自社雇用の労働者の共済手帳に添付</t>
    <rPh sb="1" eb="3">
      <t>ジシャ</t>
    </rPh>
    <rPh sb="3" eb="5">
      <t>コヨウ</t>
    </rPh>
    <rPh sb="6" eb="9">
      <t>ロウドウシャ</t>
    </rPh>
    <rPh sb="10" eb="12">
      <t>キョウサイ</t>
    </rPh>
    <rPh sb="12" eb="14">
      <t>テチョウ</t>
    </rPh>
    <rPh sb="15" eb="17">
      <t>テンプ</t>
    </rPh>
    <phoneticPr fontId="2"/>
  </si>
  <si>
    <t>③下請業者への現物交付</t>
    <rPh sb="1" eb="3">
      <t>シタウケ</t>
    </rPh>
    <rPh sb="3" eb="5">
      <t>ギョウシャ</t>
    </rPh>
    <rPh sb="7" eb="9">
      <t>ゲンブツ</t>
    </rPh>
    <rPh sb="9" eb="11">
      <t>コウフ</t>
    </rPh>
    <phoneticPr fontId="2"/>
  </si>
  <si>
    <t>工事施工中</t>
    <rPh sb="0" eb="2">
      <t>コウジ</t>
    </rPh>
    <rPh sb="2" eb="5">
      <t>セコウチュウ</t>
    </rPh>
    <phoneticPr fontId="2"/>
  </si>
  <si>
    <t>工事担当者</t>
    <rPh sb="0" eb="5">
      <t>コウジタントウシャ</t>
    </rPh>
    <phoneticPr fontId="2"/>
  </si>
  <si>
    <t>※数か月分まとめて請求させるのは不可</t>
    <rPh sb="1" eb="2">
      <t>スウ</t>
    </rPh>
    <rPh sb="3" eb="5">
      <t>ゲツブン</t>
    </rPh>
    <rPh sb="9" eb="11">
      <t>セイキュウ</t>
    </rPh>
    <rPh sb="16" eb="18">
      <t>フカ</t>
    </rPh>
    <phoneticPr fontId="2"/>
  </si>
  <si>
    <t>郵送または工事担当者から下請業者へ手渡し</t>
    <rPh sb="0" eb="2">
      <t>ユウソウ</t>
    </rPh>
    <rPh sb="5" eb="7">
      <t>コウジ</t>
    </rPh>
    <rPh sb="7" eb="10">
      <t>タントウシャ</t>
    </rPh>
    <rPh sb="12" eb="16">
      <t>シタウケギョウシャ</t>
    </rPh>
    <rPh sb="17" eb="19">
      <t>テワタ</t>
    </rPh>
    <phoneticPr fontId="2"/>
  </si>
  <si>
    <t>工事完成時</t>
    <rPh sb="0" eb="2">
      <t>コウジ</t>
    </rPh>
    <rPh sb="2" eb="5">
      <t>カンセイジ</t>
    </rPh>
    <phoneticPr fontId="2"/>
  </si>
  <si>
    <t>掛金納付状況の確認</t>
    <rPh sb="0" eb="2">
      <t>カケキン</t>
    </rPh>
    <rPh sb="2" eb="4">
      <t>ノウフ</t>
    </rPh>
    <rPh sb="4" eb="6">
      <t>ジョウキョウ</t>
    </rPh>
    <rPh sb="7" eb="9">
      <t>カクニン</t>
    </rPh>
    <phoneticPr fontId="2"/>
  </si>
  <si>
    <t>①掛金納付日数と共催証紙を比較し概ね齟齬がないこと</t>
    <rPh sb="1" eb="3">
      <t>カケキン</t>
    </rPh>
    <rPh sb="3" eb="5">
      <t>ノウフ</t>
    </rPh>
    <rPh sb="5" eb="7">
      <t>ニッスウ</t>
    </rPh>
    <rPh sb="8" eb="10">
      <t>キョウサイ</t>
    </rPh>
    <rPh sb="10" eb="12">
      <t>ショウシ</t>
    </rPh>
    <rPh sb="13" eb="15">
      <t>ヒカク</t>
    </rPh>
    <rPh sb="16" eb="17">
      <t>オオム</t>
    </rPh>
    <rPh sb="18" eb="20">
      <t>ソゴ</t>
    </rPh>
    <phoneticPr fontId="2"/>
  </si>
  <si>
    <t>②就労状況報告書等の保存</t>
    <rPh sb="1" eb="5">
      <t>シュウロウジョウキョウ</t>
    </rPh>
    <rPh sb="5" eb="8">
      <t>ホウコクショ</t>
    </rPh>
    <rPh sb="8" eb="9">
      <t>トウ</t>
    </rPh>
    <rPh sb="10" eb="12">
      <t>ホゾン</t>
    </rPh>
    <phoneticPr fontId="2"/>
  </si>
  <si>
    <t>掛金充当実績総括表、就労状況報告書（自社分及び下請業者からの提出分）、工事別共済証紙受払簿を工事書類をしてまとめ保管する</t>
    <rPh sb="0" eb="2">
      <t>カケキン</t>
    </rPh>
    <rPh sb="2" eb="4">
      <t>ジュウトウ</t>
    </rPh>
    <rPh sb="4" eb="6">
      <t>ジッセキ</t>
    </rPh>
    <rPh sb="6" eb="9">
      <t>ソウカツヒョウ</t>
    </rPh>
    <rPh sb="10" eb="17">
      <t>シュウロウジョウキョウホウコクショ</t>
    </rPh>
    <rPh sb="18" eb="20">
      <t>ジシャ</t>
    </rPh>
    <rPh sb="20" eb="21">
      <t>ブン</t>
    </rPh>
    <rPh sb="21" eb="22">
      <t>オヨ</t>
    </rPh>
    <rPh sb="23" eb="27">
      <t>シタウケギョウシャ</t>
    </rPh>
    <rPh sb="30" eb="33">
      <t>テイシュツブン</t>
    </rPh>
    <rPh sb="35" eb="37">
      <t>コウジ</t>
    </rPh>
    <rPh sb="37" eb="38">
      <t>ベツ</t>
    </rPh>
    <rPh sb="38" eb="42">
      <t>キョウサイショウシ</t>
    </rPh>
    <rPh sb="42" eb="45">
      <t>ウケハライボ</t>
    </rPh>
    <rPh sb="46" eb="48">
      <t>コウジ</t>
    </rPh>
    <rPh sb="48" eb="50">
      <t>ショルイ</t>
    </rPh>
    <rPh sb="56" eb="58">
      <t>ホカン</t>
    </rPh>
    <phoneticPr fontId="2"/>
  </si>
  <si>
    <t>③下請業者への指導</t>
    <rPh sb="1" eb="3">
      <t>シタウケ</t>
    </rPh>
    <rPh sb="3" eb="5">
      <t>ギョウシャ</t>
    </rPh>
    <rPh sb="7" eb="9">
      <t>シドウ</t>
    </rPh>
    <phoneticPr fontId="2"/>
  </si>
  <si>
    <t>下請業者から提出された各「就労状況報告書」・自社作成の「工事別共済証紙受払簿」等により対象労働者数・延べ就労日数・建退共の掛金納付日数等をとりまとめ、発注者へ提示</t>
    <rPh sb="0" eb="4">
      <t>シタウケギョウシャ</t>
    </rPh>
    <rPh sb="6" eb="8">
      <t>テイシュツ</t>
    </rPh>
    <rPh sb="11" eb="12">
      <t>カク</t>
    </rPh>
    <rPh sb="13" eb="20">
      <t>シュウロウジョウキョウホウコクショ</t>
    </rPh>
    <rPh sb="22" eb="24">
      <t>ジシャ</t>
    </rPh>
    <rPh sb="24" eb="26">
      <t>サクセイ</t>
    </rPh>
    <rPh sb="28" eb="31">
      <t>コウジベツ</t>
    </rPh>
    <rPh sb="31" eb="38">
      <t>キョウサイショウシウケハライボ</t>
    </rPh>
    <rPh sb="39" eb="40">
      <t>トウ</t>
    </rPh>
    <rPh sb="43" eb="45">
      <t>タイショウ</t>
    </rPh>
    <rPh sb="45" eb="49">
      <t>ロウドウシャスウ</t>
    </rPh>
    <rPh sb="50" eb="51">
      <t>ノ</t>
    </rPh>
    <rPh sb="52" eb="54">
      <t>シュウロウ</t>
    </rPh>
    <rPh sb="54" eb="56">
      <t>ニッスウ</t>
    </rPh>
    <rPh sb="57" eb="60">
      <t>ケンタイキョウ</t>
    </rPh>
    <rPh sb="61" eb="63">
      <t>カケキン</t>
    </rPh>
    <rPh sb="63" eb="65">
      <t>ノウフ</t>
    </rPh>
    <rPh sb="65" eb="67">
      <t>ニッスウ</t>
    </rPh>
    <rPh sb="67" eb="68">
      <t>トウ</t>
    </rPh>
    <rPh sb="75" eb="78">
      <t>ハッチュウシャ</t>
    </rPh>
    <rPh sb="79" eb="81">
      <t>テイジ</t>
    </rPh>
    <phoneticPr fontId="2"/>
  </si>
  <si>
    <r>
      <t>作成された「掛金収納書提出用台紙」を、</t>
    </r>
    <r>
      <rPr>
        <sz val="10"/>
        <color rgb="FFFF0000"/>
        <rFont val="ＭＳ Ｐ明朝"/>
        <family val="1"/>
        <charset val="128"/>
      </rPr>
      <t>発注者へ契約締結から1ヶ月以内に提出</t>
    </r>
    <rPh sb="0" eb="2">
      <t>サクセイ</t>
    </rPh>
    <rPh sb="6" eb="8">
      <t>カケキン</t>
    </rPh>
    <rPh sb="8" eb="11">
      <t>シュウノウショ</t>
    </rPh>
    <rPh sb="11" eb="14">
      <t>テイシュツヨウ</t>
    </rPh>
    <rPh sb="14" eb="16">
      <t>ダイシ</t>
    </rPh>
    <rPh sb="19" eb="22">
      <t>ハッチュウシャ</t>
    </rPh>
    <rPh sb="23" eb="27">
      <t>ケイヤクテイケツ</t>
    </rPh>
    <rPh sb="31" eb="32">
      <t>ゲツ</t>
    </rPh>
    <rPh sb="32" eb="34">
      <t>イナイ</t>
    </rPh>
    <rPh sb="35" eb="37">
      <t>テイシュツ</t>
    </rPh>
    <phoneticPr fontId="2"/>
  </si>
  <si>
    <r>
      <t>「被共済者就労状況報告書（様式2号）」をもとに、共済証紙を</t>
    </r>
    <r>
      <rPr>
        <b/>
        <sz val="10"/>
        <color rgb="FFFF0000"/>
        <rFont val="ＭＳ Ｐ明朝"/>
        <family val="1"/>
        <charset val="128"/>
      </rPr>
      <t>速やかに</t>
    </r>
    <r>
      <rPr>
        <sz val="10"/>
        <color theme="1"/>
        <rFont val="ＭＳ Ｐ明朝"/>
        <family val="1"/>
        <charset val="128"/>
      </rPr>
      <t>下請業者に現物交付する</t>
    </r>
    <rPh sb="1" eb="12">
      <t>ヒキョウサイシャシュウロウジョウキョウホウコクショ</t>
    </rPh>
    <rPh sb="13" eb="15">
      <t>ヨウシキ</t>
    </rPh>
    <rPh sb="16" eb="17">
      <t>ゴウ</t>
    </rPh>
    <rPh sb="24" eb="28">
      <t>キョウサイショウシ</t>
    </rPh>
    <rPh sb="29" eb="30">
      <t>スミ</t>
    </rPh>
    <rPh sb="33" eb="35">
      <t>シタウ</t>
    </rPh>
    <rPh sb="35" eb="37">
      <t>ギョウシャ</t>
    </rPh>
    <rPh sb="38" eb="40">
      <t>ゲンブツ</t>
    </rPh>
    <rPh sb="40" eb="42">
      <t>コウフ</t>
    </rPh>
    <phoneticPr fontId="2"/>
  </si>
  <si>
    <r>
      <t>発注者へ</t>
    </r>
    <r>
      <rPr>
        <b/>
        <sz val="10"/>
        <color theme="1"/>
        <rFont val="ＭＳ Ｐ明朝"/>
        <family val="1"/>
        <charset val="128"/>
      </rPr>
      <t>「掛金充当実績総括表」</t>
    </r>
    <r>
      <rPr>
        <sz val="10"/>
        <color theme="1"/>
        <rFont val="ＭＳ Ｐ明朝"/>
        <family val="1"/>
        <charset val="128"/>
      </rPr>
      <t>を提出</t>
    </r>
    <rPh sb="0" eb="3">
      <t>ハッチュウシャ</t>
    </rPh>
    <rPh sb="5" eb="7">
      <t>カケキン</t>
    </rPh>
    <rPh sb="7" eb="9">
      <t>ジュウトウ</t>
    </rPh>
    <rPh sb="9" eb="14">
      <t>ジッセキソウカツヒョウ</t>
    </rPh>
    <rPh sb="16" eb="18">
      <t>テイシュツ</t>
    </rPh>
    <phoneticPr fontId="2"/>
  </si>
  <si>
    <r>
      <t>一次下請業者に、二次以降の下請業者分を含めた
対象労働者の就労状況を</t>
    </r>
    <r>
      <rPr>
        <b/>
        <sz val="10"/>
        <color rgb="FFFF0000"/>
        <rFont val="ＭＳ Ｐ明朝"/>
        <family val="1"/>
        <charset val="128"/>
      </rPr>
      <t>毎月</t>
    </r>
    <r>
      <rPr>
        <sz val="10"/>
        <color theme="1"/>
        <rFont val="ＭＳ Ｐ明朝"/>
        <family val="1"/>
        <charset val="128"/>
      </rPr>
      <t>報告させる</t>
    </r>
    <rPh sb="0" eb="2">
      <t>イチジ</t>
    </rPh>
    <rPh sb="2" eb="4">
      <t>シタウケ</t>
    </rPh>
    <rPh sb="4" eb="6">
      <t>ギョウシャ</t>
    </rPh>
    <rPh sb="8" eb="10">
      <t>ニジ</t>
    </rPh>
    <rPh sb="10" eb="12">
      <t>イコウ</t>
    </rPh>
    <rPh sb="13" eb="15">
      <t>シタウケ</t>
    </rPh>
    <rPh sb="15" eb="17">
      <t>ギョウシャ</t>
    </rPh>
    <rPh sb="17" eb="18">
      <t>ブン</t>
    </rPh>
    <rPh sb="19" eb="20">
      <t>フク</t>
    </rPh>
    <rPh sb="23" eb="25">
      <t>タイショウ</t>
    </rPh>
    <rPh sb="25" eb="28">
      <t>ロウドウシャ</t>
    </rPh>
    <rPh sb="29" eb="31">
      <t>シュウロウ</t>
    </rPh>
    <rPh sb="31" eb="33">
      <t>ジョウキョウ</t>
    </rPh>
    <rPh sb="34" eb="36">
      <t>マイツキ</t>
    </rPh>
    <rPh sb="36" eb="38">
      <t>ホウコク</t>
    </rPh>
    <phoneticPr fontId="2"/>
  </si>
  <si>
    <r>
      <t xml:space="preserve">一次下請業者が提出した「被共済者就労状況報告書（様式2号）」の
</t>
    </r>
    <r>
      <rPr>
        <b/>
        <sz val="10"/>
        <color rgb="FFFF0000"/>
        <rFont val="ＭＳ Ｐ明朝"/>
        <family val="1"/>
        <charset val="128"/>
      </rPr>
      <t>原本</t>
    </r>
    <r>
      <rPr>
        <sz val="10"/>
        <color theme="1"/>
        <rFont val="ＭＳ Ｐ明朝"/>
        <family val="1"/>
        <charset val="128"/>
      </rPr>
      <t>を総務部へ提出</t>
    </r>
    <rPh sb="0" eb="2">
      <t>イチジ</t>
    </rPh>
    <rPh sb="2" eb="4">
      <t>シタウケ</t>
    </rPh>
    <rPh sb="4" eb="6">
      <t>ギョウシャ</t>
    </rPh>
    <rPh sb="7" eb="9">
      <t>テイシュツ</t>
    </rPh>
    <rPh sb="12" eb="16">
      <t>ヒキョウサイシャ</t>
    </rPh>
    <rPh sb="16" eb="18">
      <t>シュウロウ</t>
    </rPh>
    <rPh sb="18" eb="20">
      <t>ジョウキョウ</t>
    </rPh>
    <rPh sb="20" eb="23">
      <t>ホウコクショ</t>
    </rPh>
    <rPh sb="24" eb="26">
      <t>ヨウシキ</t>
    </rPh>
    <rPh sb="27" eb="28">
      <t>ゴウ</t>
    </rPh>
    <rPh sb="32" eb="34">
      <t>ゲンホン</t>
    </rPh>
    <rPh sb="35" eb="38">
      <t>ソウムブ</t>
    </rPh>
    <rPh sb="39" eb="41">
      <t>テイシュツ</t>
    </rPh>
    <phoneticPr fontId="2"/>
  </si>
  <si>
    <t>日別報告様式（様式5号）・月別報告様式（様式4号）被共済者就労状況報告書（様式2号）を書面にて提出してもらう</t>
    <rPh sb="0" eb="2">
      <t>ニチベツ</t>
    </rPh>
    <rPh sb="2" eb="4">
      <t>ホウコク</t>
    </rPh>
    <rPh sb="4" eb="6">
      <t>ヨウシキ</t>
    </rPh>
    <rPh sb="7" eb="9">
      <t>ヨウシキ</t>
    </rPh>
    <rPh sb="10" eb="11">
      <t>ゴウ</t>
    </rPh>
    <rPh sb="13" eb="15">
      <t>ツキベツ</t>
    </rPh>
    <rPh sb="15" eb="17">
      <t>ホウコク</t>
    </rPh>
    <rPh sb="17" eb="19">
      <t>ヨウシキ</t>
    </rPh>
    <rPh sb="20" eb="22">
      <t>ヨウシキ</t>
    </rPh>
    <rPh sb="23" eb="24">
      <t>ゴウ</t>
    </rPh>
    <rPh sb="25" eb="26">
      <t>ヒ</t>
    </rPh>
    <rPh sb="26" eb="29">
      <t>キョウサイシャ</t>
    </rPh>
    <rPh sb="29" eb="31">
      <t>シュウロウ</t>
    </rPh>
    <rPh sb="31" eb="33">
      <t>ジョウキョウ</t>
    </rPh>
    <rPh sb="33" eb="36">
      <t>ホウコクショ</t>
    </rPh>
    <rPh sb="37" eb="39">
      <t>ヨウシキ</t>
    </rPh>
    <rPh sb="40" eb="41">
      <t>ゴウ</t>
    </rPh>
    <rPh sb="43" eb="45">
      <t>ショメン</t>
    </rPh>
    <rPh sb="47" eb="49">
      <t>テイシュツ</t>
    </rPh>
    <phoneticPr fontId="2"/>
  </si>
  <si>
    <r>
      <t>下請業者に</t>
    </r>
    <r>
      <rPr>
        <sz val="10"/>
        <color rgb="FFFF0000"/>
        <rFont val="ＭＳ Ｐ明朝"/>
        <family val="1"/>
        <charset val="128"/>
      </rPr>
      <t>「建設業退職金制度 加入労働者数報告書（様式6号）」</t>
    </r>
    <r>
      <rPr>
        <sz val="10"/>
        <color theme="1"/>
        <rFont val="ＭＳ Ｐ明朝"/>
        <family val="1"/>
        <charset val="128"/>
      </rPr>
      <t>の
提出を求める</t>
    </r>
    <rPh sb="0" eb="2">
      <t>シタウケ</t>
    </rPh>
    <rPh sb="2" eb="4">
      <t>ギョウシャ</t>
    </rPh>
    <rPh sb="6" eb="9">
      <t>ケンセツギョウ</t>
    </rPh>
    <rPh sb="9" eb="12">
      <t>タイショクキン</t>
    </rPh>
    <rPh sb="12" eb="14">
      <t>セイド</t>
    </rPh>
    <rPh sb="15" eb="20">
      <t>カニュウロウドウシャ</t>
    </rPh>
    <rPh sb="20" eb="21">
      <t>スウ</t>
    </rPh>
    <rPh sb="21" eb="24">
      <t>ホウコクショ</t>
    </rPh>
    <rPh sb="25" eb="27">
      <t>ヨウシキ</t>
    </rPh>
    <rPh sb="28" eb="29">
      <t>ゴウ</t>
    </rPh>
    <rPh sb="33" eb="35">
      <t>テイシュツ</t>
    </rPh>
    <rPh sb="36" eb="37">
      <t>モト</t>
    </rPh>
    <phoneticPr fontId="2"/>
  </si>
  <si>
    <t>株式会社波多野組</t>
    <rPh sb="0" eb="8">
      <t>カブシキガイシャハタノグミ</t>
    </rPh>
    <phoneticPr fontId="2"/>
  </si>
  <si>
    <t>48316054461322</t>
    <phoneticPr fontId="2"/>
  </si>
  <si>
    <t>土木監理</t>
    <rPh sb="0" eb="2">
      <t>ドボク</t>
    </rPh>
    <rPh sb="2" eb="4">
      <t>カンリ</t>
    </rPh>
    <phoneticPr fontId="3"/>
  </si>
  <si>
    <t>4,500万円以上</t>
    <rPh sb="5" eb="7">
      <t>マンエン</t>
    </rPh>
    <rPh sb="7" eb="9">
      <t>イジョウ</t>
    </rPh>
    <phoneticPr fontId="3"/>
  </si>
  <si>
    <t>7,000万円未満</t>
    <rPh sb="5" eb="7">
      <t>マンエン</t>
    </rPh>
    <rPh sb="7" eb="9">
      <t>ミマン</t>
    </rPh>
    <phoneticPr fontId="2"/>
  </si>
  <si>
    <t>土木主任</t>
    <rPh sb="0" eb="2">
      <t>ドボク</t>
    </rPh>
    <rPh sb="2" eb="4">
      <t>シュニン</t>
    </rPh>
    <phoneticPr fontId="3"/>
  </si>
  <si>
    <t>4,500万円未満</t>
    <rPh sb="5" eb="7">
      <t>マンエン</t>
    </rPh>
    <rPh sb="7" eb="9">
      <t>ミマン</t>
    </rPh>
    <phoneticPr fontId="3"/>
  </si>
  <si>
    <t>建築監理</t>
    <rPh sb="0" eb="2">
      <t>ケンチク</t>
    </rPh>
    <rPh sb="2" eb="4">
      <t>カンリ</t>
    </rPh>
    <phoneticPr fontId="2"/>
  </si>
  <si>
    <t>7,000万円以上</t>
    <rPh sb="5" eb="9">
      <t>マンエンイジョウ</t>
    </rPh>
    <phoneticPr fontId="2"/>
  </si>
  <si>
    <t>建築主任</t>
    <rPh sb="0" eb="2">
      <t>ケンチク</t>
    </rPh>
    <rPh sb="2" eb="4">
      <t>シュニン</t>
    </rPh>
    <phoneticPr fontId="2"/>
  </si>
  <si>
    <t>←右へスクロールして確認</t>
    <rPh sb="1" eb="2">
      <t>ミギ</t>
    </rPh>
    <rPh sb="10" eb="12">
      <t>カクニン</t>
    </rPh>
    <phoneticPr fontId="2"/>
  </si>
  <si>
    <t>←監理技術者補佐が設置した場合入力</t>
    <rPh sb="1" eb="6">
      <t>カンリギジュツシャ</t>
    </rPh>
    <rPh sb="6" eb="8">
      <t>ホサ</t>
    </rPh>
    <rPh sb="9" eb="11">
      <t>セッチ</t>
    </rPh>
    <rPh sb="13" eb="15">
      <t>バアイ</t>
    </rPh>
    <rPh sb="15" eb="17">
      <t>ニュウリョク</t>
    </rPh>
    <phoneticPr fontId="2"/>
  </si>
  <si>
    <t>波多野組 2024.08.01</t>
    <rPh sb="0" eb="4">
      <t>ハタノグミ</t>
    </rPh>
    <phoneticPr fontId="3"/>
  </si>
  <si>
    <t>事業所名</t>
    <rPh sb="0" eb="4">
      <t>ジギョウショメイ</t>
    </rPh>
    <phoneticPr fontId="2"/>
  </si>
  <si>
    <t>共済契約者番号</t>
    <rPh sb="0" eb="5">
      <t>キョウサイケイヤクシャ</t>
    </rPh>
    <rPh sb="5" eb="7">
      <t>バンゴウ</t>
    </rPh>
    <phoneticPr fontId="2"/>
  </si>
  <si>
    <t>郵便番号</t>
    <rPh sb="0" eb="4">
      <t>ユウビンバンゴウ</t>
    </rPh>
    <phoneticPr fontId="2"/>
  </si>
  <si>
    <t>住所</t>
    <rPh sb="0" eb="2">
      <t>ジュウショ</t>
    </rPh>
    <phoneticPr fontId="2"/>
  </si>
  <si>
    <t>電話番号</t>
    <rPh sb="0" eb="4">
      <t>デンワバンゴウ</t>
    </rPh>
    <phoneticPr fontId="2"/>
  </si>
  <si>
    <t>被共済者名</t>
    <rPh sb="0" eb="4">
      <t>ヒキョウサイシャ</t>
    </rPh>
    <rPh sb="4" eb="5">
      <t>メイ</t>
    </rPh>
    <phoneticPr fontId="2"/>
  </si>
  <si>
    <t>技能者ID</t>
    <rPh sb="0" eb="3">
      <t>ギノウシャ</t>
    </rPh>
    <phoneticPr fontId="2"/>
  </si>
  <si>
    <t>立場</t>
    <rPh sb="0" eb="2">
      <t>タチバ</t>
    </rPh>
    <phoneticPr fontId="2"/>
  </si>
  <si>
    <t>株式会社波多野組</t>
    <rPh sb="0" eb="4">
      <t>カブシキガイシャ</t>
    </rPh>
    <rPh sb="4" eb="8">
      <t>ハタノグミ</t>
    </rPh>
    <phoneticPr fontId="2"/>
  </si>
  <si>
    <t>442-0055</t>
    <phoneticPr fontId="2"/>
  </si>
  <si>
    <t>愛知県豊川市金屋橋町36番地</t>
    <rPh sb="0" eb="3">
      <t>アイチケン</t>
    </rPh>
    <rPh sb="3" eb="6">
      <t>トヨカワシ</t>
    </rPh>
    <rPh sb="6" eb="10">
      <t>カナヤバシチョウ</t>
    </rPh>
    <rPh sb="12" eb="14">
      <t>バンチ</t>
    </rPh>
    <phoneticPr fontId="2"/>
  </si>
  <si>
    <t>0533-84-6386</t>
    <phoneticPr fontId="2"/>
  </si>
  <si>
    <t>契約事業者情報</t>
    <rPh sb="0" eb="5">
      <t>ケイヤクジギョウシャ</t>
    </rPh>
    <rPh sb="5" eb="7">
      <t>ジョウホウ</t>
    </rPh>
    <phoneticPr fontId="2"/>
  </si>
  <si>
    <t>所属事業所名</t>
    <rPh sb="0" eb="2">
      <t>ショゾク</t>
    </rPh>
    <rPh sb="2" eb="6">
      <t>ジギョウショメイ</t>
    </rPh>
    <phoneticPr fontId="2"/>
  </si>
  <si>
    <t>被共済者情報</t>
    <rPh sb="0" eb="4">
      <t>ヒキョウサイシャ</t>
    </rPh>
    <rPh sb="4" eb="6">
      <t>ジョウホウ</t>
    </rPh>
    <phoneticPr fontId="2"/>
  </si>
  <si>
    <t>職長</t>
  </si>
  <si>
    <t>波多野組(元請)建退共契約者番号</t>
    <rPh sb="0" eb="4">
      <t>ハタノグミ</t>
    </rPh>
    <rPh sb="5" eb="7">
      <t>モトウケ</t>
    </rPh>
    <rPh sb="8" eb="11">
      <t>ケンタイキョウ</t>
    </rPh>
    <rPh sb="11" eb="14">
      <t>ケイヤクシャ</t>
    </rPh>
    <rPh sb="14" eb="16">
      <t>バンゴウ</t>
    </rPh>
    <phoneticPr fontId="3"/>
  </si>
  <si>
    <t>73-00074</t>
    <phoneticPr fontId="3"/>
  </si>
  <si>
    <t>〇〇　〇〇</t>
    <phoneticPr fontId="2"/>
  </si>
  <si>
    <t>　　年　　月　　日</t>
  </si>
  <si>
    <t>事業所の名称</t>
    <rPh sb="0" eb="3">
      <t>ジギョウショ</t>
    </rPh>
    <rPh sb="4" eb="6">
      <t>メイショウ</t>
    </rPh>
    <phoneticPr fontId="2"/>
  </si>
  <si>
    <t>：</t>
    <phoneticPr fontId="2"/>
  </si>
  <si>
    <t>会社名</t>
    <rPh sb="0" eb="3">
      <t>カイシャメイ</t>
    </rPh>
    <phoneticPr fontId="2"/>
  </si>
  <si>
    <t>所長名</t>
    <rPh sb="0" eb="3">
      <t>ショチョウメイ</t>
    </rPh>
    <phoneticPr fontId="2"/>
  </si>
  <si>
    <t>所在地</t>
    <rPh sb="0" eb="3">
      <t>ショザイチ</t>
    </rPh>
    <phoneticPr fontId="2"/>
  </si>
  <si>
    <t>代表者</t>
    <rPh sb="0" eb="3">
      <t>ダイヒョウシャ</t>
    </rPh>
    <phoneticPr fontId="2"/>
  </si>
  <si>
    <t>印</t>
    <rPh sb="0" eb="1">
      <t>イン</t>
    </rPh>
    <phoneticPr fontId="2"/>
  </si>
  <si>
    <t>退職金制度に関する理由書</t>
    <rPh sb="0" eb="5">
      <t>タイショクキンセイド</t>
    </rPh>
    <rPh sb="6" eb="7">
      <t>カン</t>
    </rPh>
    <rPh sb="9" eb="12">
      <t>リユウショ</t>
    </rPh>
    <phoneticPr fontId="2"/>
  </si>
  <si>
    <t>（1）</t>
    <phoneticPr fontId="2"/>
  </si>
  <si>
    <t>退職金制度がない理由</t>
    <rPh sb="0" eb="5">
      <t>タイショクキンセイド</t>
    </rPh>
    <rPh sb="8" eb="10">
      <t>リユウ</t>
    </rPh>
    <phoneticPr fontId="2"/>
  </si>
  <si>
    <t>弊社において、退職金制度を設けていない理由は以下の通りです。</t>
    <rPh sb="0" eb="2">
      <t>ヘイシャ</t>
    </rPh>
    <rPh sb="7" eb="12">
      <t>タイショクキンセイド</t>
    </rPh>
    <rPh sb="13" eb="14">
      <t>モウ</t>
    </rPh>
    <rPh sb="19" eb="21">
      <t>リユウ</t>
    </rPh>
    <rPh sb="22" eb="24">
      <t>イカ</t>
    </rPh>
    <rPh sb="25" eb="26">
      <t>トオ</t>
    </rPh>
    <phoneticPr fontId="2"/>
  </si>
  <si>
    <t>（具体的な理由を記載）</t>
    <rPh sb="1" eb="4">
      <t>グタイテキ</t>
    </rPh>
    <rPh sb="5" eb="7">
      <t>リユウ</t>
    </rPh>
    <rPh sb="8" eb="10">
      <t>キサイ</t>
    </rPh>
    <phoneticPr fontId="2"/>
  </si>
  <si>
    <t>　</t>
    <phoneticPr fontId="2"/>
  </si>
  <si>
    <t>例：</t>
    <rPh sb="0" eb="1">
      <t>レイ</t>
    </rPh>
    <phoneticPr fontId="2"/>
  </si>
  <si>
    <t>弊社の給与形態やそのほかの福利厚生が退職金を前提としていない設計になっているため。</t>
    <rPh sb="0" eb="2">
      <t>ヘイシャ</t>
    </rPh>
    <rPh sb="3" eb="5">
      <t>キュウヨ</t>
    </rPh>
    <rPh sb="5" eb="7">
      <t>ケイタイ</t>
    </rPh>
    <rPh sb="13" eb="15">
      <t>フクリ</t>
    </rPh>
    <rPh sb="15" eb="17">
      <t>コウセイ</t>
    </rPh>
    <rPh sb="18" eb="21">
      <t>タイショクキン</t>
    </rPh>
    <rPh sb="22" eb="24">
      <t>ゼンテイ</t>
    </rPh>
    <rPh sb="30" eb="32">
      <t>セッケイ</t>
    </rPh>
    <phoneticPr fontId="2"/>
  </si>
  <si>
    <t>中小企業として経済的な制約があり、退職金制度を設けることが難しいため。</t>
    <rPh sb="0" eb="4">
      <t>チュウショウキギョウ</t>
    </rPh>
    <rPh sb="7" eb="10">
      <t>ケイザイテキ</t>
    </rPh>
    <rPh sb="11" eb="13">
      <t>セイヤク</t>
    </rPh>
    <rPh sb="17" eb="22">
      <t>タイショクキンセイド</t>
    </rPh>
    <rPh sb="23" eb="24">
      <t>モウ</t>
    </rPh>
    <rPh sb="29" eb="30">
      <t>ムズカ</t>
    </rPh>
    <phoneticPr fontId="2"/>
  </si>
  <si>
    <t>役員のみの法人であるため。</t>
    <rPh sb="0" eb="2">
      <t>ヤクイン</t>
    </rPh>
    <rPh sb="5" eb="7">
      <t>ホウジン</t>
    </rPh>
    <phoneticPr fontId="2"/>
  </si>
  <si>
    <t>（2）</t>
    <phoneticPr fontId="2"/>
  </si>
  <si>
    <t>代替措置の有無</t>
    <rPh sb="0" eb="2">
      <t>ダイガ</t>
    </rPh>
    <rPh sb="2" eb="4">
      <t>ソチ</t>
    </rPh>
    <rPh sb="5" eb="7">
      <t>ウム</t>
    </rPh>
    <phoneticPr fontId="2"/>
  </si>
  <si>
    <t>退職金制度に代わる福利厚生制度や、従業員の退職後の生活を支えるために実施している取り組みについて、</t>
    <rPh sb="0" eb="5">
      <t>タイショクキンセイド</t>
    </rPh>
    <rPh sb="6" eb="7">
      <t>カ</t>
    </rPh>
    <rPh sb="9" eb="13">
      <t>フクリコウセイ</t>
    </rPh>
    <rPh sb="13" eb="15">
      <t>セイド</t>
    </rPh>
    <rPh sb="17" eb="20">
      <t>ジュウギョウイン</t>
    </rPh>
    <rPh sb="21" eb="24">
      <t>タイショクゴ</t>
    </rPh>
    <rPh sb="25" eb="27">
      <t>セイカツ</t>
    </rPh>
    <rPh sb="28" eb="29">
      <t>ササ</t>
    </rPh>
    <rPh sb="34" eb="36">
      <t>ジッシ</t>
    </rPh>
    <rPh sb="40" eb="41">
      <t>ト</t>
    </rPh>
    <rPh sb="42" eb="43">
      <t>ク</t>
    </rPh>
    <phoneticPr fontId="2"/>
  </si>
  <si>
    <t>以下にご説明いたします。</t>
    <rPh sb="0" eb="2">
      <t>イカ</t>
    </rPh>
    <rPh sb="4" eb="6">
      <t>セツメイ</t>
    </rPh>
    <phoneticPr fontId="2"/>
  </si>
  <si>
    <t>（代替措置や取り組み内容を記載）</t>
    <rPh sb="1" eb="3">
      <t>ダイガ</t>
    </rPh>
    <rPh sb="3" eb="5">
      <t>ソチ</t>
    </rPh>
    <rPh sb="6" eb="7">
      <t>ト</t>
    </rPh>
    <rPh sb="8" eb="9">
      <t>ク</t>
    </rPh>
    <rPh sb="10" eb="12">
      <t>ナイヨウ</t>
    </rPh>
    <rPh sb="13" eb="15">
      <t>キサイ</t>
    </rPh>
    <phoneticPr fontId="2"/>
  </si>
  <si>
    <t>確定拠出年金制度の導入</t>
    <rPh sb="0" eb="2">
      <t>カクテイ</t>
    </rPh>
    <rPh sb="2" eb="4">
      <t>キョシュツ</t>
    </rPh>
    <rPh sb="4" eb="6">
      <t>ネンキン</t>
    </rPh>
    <rPh sb="6" eb="8">
      <t>セイド</t>
    </rPh>
    <rPh sb="9" eb="11">
      <t>ドウニュウ</t>
    </rPh>
    <phoneticPr fontId="2"/>
  </si>
  <si>
    <t>年間賞与の増額</t>
    <rPh sb="0" eb="4">
      <t>ネンカンショウヨ</t>
    </rPh>
    <rPh sb="5" eb="7">
      <t>ゾウガク</t>
    </rPh>
    <phoneticPr fontId="2"/>
  </si>
  <si>
    <t>柔軟な勤務形態の導入</t>
    <rPh sb="0" eb="2">
      <t>ジュウナン</t>
    </rPh>
    <rPh sb="3" eb="5">
      <t>キンム</t>
    </rPh>
    <rPh sb="5" eb="7">
      <t>ケイタイ</t>
    </rPh>
    <rPh sb="8" eb="10">
      <t>ドウニュウ</t>
    </rPh>
    <phoneticPr fontId="2"/>
  </si>
  <si>
    <t>（3）</t>
    <phoneticPr fontId="2"/>
  </si>
  <si>
    <t>今後の方針</t>
    <rPh sb="0" eb="2">
      <t>コンゴ</t>
    </rPh>
    <rPh sb="3" eb="5">
      <t>ホウシン</t>
    </rPh>
    <phoneticPr fontId="2"/>
  </si>
  <si>
    <t>退職金制度の導入に関する今後の方針について、以下の通りご報告いたします。</t>
    <rPh sb="0" eb="5">
      <t>タイショクキンセイド</t>
    </rPh>
    <rPh sb="6" eb="8">
      <t>ドウニュウ</t>
    </rPh>
    <rPh sb="9" eb="10">
      <t>カン</t>
    </rPh>
    <rPh sb="12" eb="14">
      <t>コンゴ</t>
    </rPh>
    <rPh sb="15" eb="17">
      <t>ホウシン</t>
    </rPh>
    <rPh sb="22" eb="24">
      <t>イカ</t>
    </rPh>
    <rPh sb="25" eb="26">
      <t>トオ</t>
    </rPh>
    <rPh sb="28" eb="30">
      <t>ホウコク</t>
    </rPh>
    <phoneticPr fontId="2"/>
  </si>
  <si>
    <t>（今後の計画や検討状況を記載）</t>
    <rPh sb="1" eb="3">
      <t>コンゴ</t>
    </rPh>
    <rPh sb="4" eb="6">
      <t>ケイカク</t>
    </rPh>
    <rPh sb="7" eb="11">
      <t>ケントウジョウキョウ</t>
    </rPh>
    <rPh sb="12" eb="14">
      <t>キサイ</t>
    </rPh>
    <phoneticPr fontId="2"/>
  </si>
  <si>
    <t>現時点では退職金制度の導入予定はありませんが、従業員の満足度向上に向けて他の福利厚生制度の</t>
    <rPh sb="0" eb="3">
      <t>ゲンジテン</t>
    </rPh>
    <rPh sb="5" eb="10">
      <t>タイショクキンセイド</t>
    </rPh>
    <rPh sb="11" eb="13">
      <t>ドウニュウ</t>
    </rPh>
    <rPh sb="13" eb="15">
      <t>ヨテイ</t>
    </rPh>
    <rPh sb="23" eb="26">
      <t>ジュウギョウイン</t>
    </rPh>
    <rPh sb="27" eb="30">
      <t>マンゾクド</t>
    </rPh>
    <rPh sb="30" eb="32">
      <t>コウジョウ</t>
    </rPh>
    <rPh sb="33" eb="34">
      <t>ム</t>
    </rPh>
    <rPh sb="36" eb="37">
      <t>ホカ</t>
    </rPh>
    <rPh sb="38" eb="42">
      <t>フクリコウセイ</t>
    </rPh>
    <rPh sb="42" eb="44">
      <t>セイド</t>
    </rPh>
    <phoneticPr fontId="2"/>
  </si>
  <si>
    <t>充実を図る予定です。</t>
    <rPh sb="0" eb="2">
      <t>ジュウジツ</t>
    </rPh>
    <rPh sb="3" eb="4">
      <t>ハカ</t>
    </rPh>
    <rPh sb="5" eb="7">
      <t>ヨテイ</t>
    </rPh>
    <phoneticPr fontId="2"/>
  </si>
  <si>
    <t>退職金制度導入に向けた社内検討会を開始しております。</t>
    <rPh sb="0" eb="5">
      <t>タイショクキンセイド</t>
    </rPh>
    <rPh sb="5" eb="7">
      <t>ドウニュウ</t>
    </rPh>
    <rPh sb="8" eb="9">
      <t>ム</t>
    </rPh>
    <rPh sb="11" eb="13">
      <t>シャナイ</t>
    </rPh>
    <rPh sb="13" eb="16">
      <t>ケントウカイ</t>
    </rPh>
    <rPh sb="17" eb="19">
      <t>カイシ</t>
    </rPh>
    <phoneticPr fontId="2"/>
  </si>
  <si>
    <t>建退共制度に加入予定です。（20xx年ｘ月導入予定）</t>
    <rPh sb="0" eb="5">
      <t>ケンタイキョウセイド</t>
    </rPh>
    <rPh sb="6" eb="10">
      <t>カニュウヨテイ</t>
    </rPh>
    <rPh sb="18" eb="19">
      <t>ネン</t>
    </rPh>
    <rPh sb="20" eb="21">
      <t>ガツ</t>
    </rPh>
    <rPh sb="21" eb="23">
      <t>ドウニュウ</t>
    </rPh>
    <rPh sb="23" eb="25">
      <t>ヨテイ</t>
    </rPh>
    <phoneticPr fontId="2"/>
  </si>
  <si>
    <t>株式会社波多野組</t>
  </si>
  <si>
    <t>建設キャリアアップ
事業者ＩＤ</t>
    <rPh sb="0" eb="2">
      <t>ケンセツ</t>
    </rPh>
    <rPh sb="10" eb="13">
      <t>ジギョウシャ</t>
    </rPh>
    <phoneticPr fontId="2"/>
  </si>
  <si>
    <t>道路改良工事・道路橋りょう改築工事合併工事（●●・Ｒ▲-▲）（週休２日）</t>
    <rPh sb="0" eb="2">
      <t>ドウロ</t>
    </rPh>
    <rPh sb="2" eb="4">
      <t>カイリョウ</t>
    </rPh>
    <rPh sb="4" eb="6">
      <t>コウジ</t>
    </rPh>
    <rPh sb="7" eb="9">
      <t>ドウロ</t>
    </rPh>
    <rPh sb="9" eb="10">
      <t>キョウ</t>
    </rPh>
    <rPh sb="13" eb="15">
      <t>カイチク</t>
    </rPh>
    <rPh sb="15" eb="17">
      <t>コウジ</t>
    </rPh>
    <rPh sb="17" eb="19">
      <t>ガッペイ</t>
    </rPh>
    <rPh sb="19" eb="21">
      <t>コウジ</t>
    </rPh>
    <rPh sb="31" eb="33">
      <t>シュウキュウ</t>
    </rPh>
    <rPh sb="34" eb="35">
      <t>ニチ</t>
    </rPh>
    <phoneticPr fontId="8"/>
  </si>
  <si>
    <t>11111111111111</t>
  </si>
  <si>
    <t>建設　太郎</t>
    <rPh sb="0" eb="2">
      <t>ケンセツ</t>
    </rPh>
    <rPh sb="3" eb="5">
      <t>タロウ</t>
    </rPh>
    <phoneticPr fontId="8"/>
  </si>
  <si>
    <t>１級土木施工管理技士</t>
    <rPh sb="1" eb="2">
      <t>キュウ</t>
    </rPh>
    <rPh sb="2" eb="10">
      <t>ドボクセコウカンリギシ</t>
    </rPh>
    <phoneticPr fontId="8"/>
  </si>
  <si>
    <t>愛知県東三河建設事務所　所長　●●　●●</t>
    <rPh sb="0" eb="3">
      <t>アイチケン</t>
    </rPh>
    <rPh sb="3" eb="6">
      <t>ヒガシミカワ</t>
    </rPh>
    <rPh sb="6" eb="11">
      <t>ケンセツジムショ</t>
    </rPh>
    <rPh sb="12" eb="14">
      <t>ショチョウ</t>
    </rPh>
    <phoneticPr fontId="8"/>
  </si>
  <si>
    <t>〒440-0801　愛知県豊橋市今橋町6</t>
    <rPh sb="10" eb="13">
      <t>アイチケン</t>
    </rPh>
    <rPh sb="13" eb="16">
      <t>トヨハシシ</t>
    </rPh>
    <rPh sb="16" eb="19">
      <t>イマバシチョウ</t>
    </rPh>
    <phoneticPr fontId="8"/>
  </si>
  <si>
    <t>建設課　事業第●グループ　▲▲　▲▲</t>
    <rPh sb="0" eb="2">
      <t>ケンセツ</t>
    </rPh>
    <rPh sb="2" eb="3">
      <t>カ</t>
    </rPh>
    <rPh sb="4" eb="6">
      <t>ジギョウ</t>
    </rPh>
    <rPh sb="6" eb="7">
      <t>ダイ</t>
    </rPh>
    <phoneticPr fontId="8"/>
  </si>
  <si>
    <t>3,500万円以上</t>
    <rPh sb="5" eb="7">
      <t>マンエン</t>
    </rPh>
    <rPh sb="7" eb="9">
      <t>イジョウ</t>
    </rPh>
    <phoneticPr fontId="8"/>
  </si>
  <si>
    <t>4,500万円以上</t>
    <rPh sb="5" eb="7">
      <t>マンエン</t>
    </rPh>
    <rPh sb="7" eb="9">
      <t>イジョウ</t>
    </rPh>
    <phoneticPr fontId="8"/>
  </si>
  <si>
    <t>愛知県豊川市御津町地内</t>
    <rPh sb="0" eb="3">
      <t>アイチケン</t>
    </rPh>
    <rPh sb="3" eb="6">
      <t>トヨカワシ</t>
    </rPh>
    <rPh sb="6" eb="9">
      <t>ミトチョウ</t>
    </rPh>
    <rPh sb="9" eb="10">
      <t>チ</t>
    </rPh>
    <rPh sb="10" eb="11">
      <t>ナイ</t>
    </rPh>
    <phoneticPr fontId="6"/>
  </si>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</sst>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報告整理番号　&quot;\ @"/>
    <numFmt numFmtId="177" formatCode="&quot;　&quot;@"/>
    <numFmt numFmtId="178" formatCode="@&quot;　殿&quot;"/>
    <numFmt numFmtId="179" formatCode="&quot;日&quot;&quot;付　&quot;\ [$-411]ggge&quot;年&quot;mm&quot;月&quot;dd&quot;日&quot;"/>
    <numFmt numFmtId="180" formatCode="0_);[Red]\(0\)"/>
    <numFmt numFmtId="181" formatCode="[$-411]ggge&quot;年&quot;mm&quot;月&quot;dd&quot;日&quot;"/>
    <numFmt numFmtId="182" formatCode="0_ "/>
    <numFmt numFmtId="183" formatCode="yyyy&quot;年&quot;m&quot;月&quot;d&quot;日&quot;;@"/>
    <numFmt numFmtId="184" formatCode="#,##0;&quot;△ &quot;#,##0"/>
    <numFmt numFmtId="185" formatCode="#,##0;&quot;▲ &quot;#,##0"/>
    <numFmt numFmtId="186" formatCode="#,##0&quot;日&quot;;&quot;▲ &quot;#,##0&quot;日&quot;"/>
    <numFmt numFmtId="187" formatCode="[$-F800]dddd\,\ mmmm\ dd\,\ yyyy"/>
    <numFmt numFmtId="188" formatCode="00000000000000"/>
  </numFmts>
  <fonts count="7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sz val="12"/>
      <name val="ＭＳ ゴシック"/>
      <family val="3"/>
      <charset val="128"/>
    </font>
    <font>
      <sz val="11"/>
      <name val="ＭＳ ゴシック"/>
      <family val="3"/>
      <charset val="128"/>
    </font>
    <font>
      <sz val="11"/>
      <color theme="1"/>
      <name val="ＭＳ Ｐゴシック"/>
      <family val="2"/>
      <charset val="128"/>
      <scheme val="minor"/>
    </font>
    <font>
      <sz val="11.5"/>
      <name val="ＭＳ Ｐ明朝"/>
      <family val="1"/>
      <charset val="128"/>
    </font>
    <font>
      <sz val="18"/>
      <name val="ＭＳ Ｐ明朝"/>
      <family val="1"/>
      <charset val="128"/>
    </font>
    <font>
      <sz val="11"/>
      <name val="メイリオ"/>
      <family val="3"/>
      <charset val="128"/>
    </font>
    <font>
      <sz val="10"/>
      <name val="ＭＳ Ｐ明朝"/>
      <family val="1"/>
      <charset val="128"/>
    </font>
    <font>
      <sz val="11"/>
      <name val="ＭＳ Ｐゴシック"/>
      <family val="3"/>
      <charset val="128"/>
      <scheme val="minor"/>
    </font>
    <font>
      <sz val="11"/>
      <name val="ＭＳ Ｐゴシック"/>
      <family val="2"/>
      <charset val="128"/>
      <scheme val="minor"/>
    </font>
    <font>
      <sz val="9"/>
      <name val="ＭＳ Ｐ明朝"/>
      <family val="1"/>
      <charset val="128"/>
    </font>
    <font>
      <sz val="8"/>
      <name val="ＭＳ Ｐ明朝"/>
      <family val="1"/>
      <charset val="128"/>
    </font>
    <font>
      <sz val="11"/>
      <color theme="1"/>
      <name val="ＭＳ Ｐ明朝"/>
      <family val="1"/>
      <charset val="128"/>
    </font>
    <font>
      <sz val="9"/>
      <name val="メイリオ"/>
      <family val="3"/>
      <charset val="128"/>
    </font>
    <font>
      <sz val="10"/>
      <name val="ＭＳ Ｐゴシック"/>
      <family val="3"/>
      <charset val="128"/>
    </font>
    <font>
      <sz val="16"/>
      <name val="ＭＳ Ｐゴシック"/>
      <family val="3"/>
      <charset val="128"/>
    </font>
    <font>
      <sz val="11"/>
      <color theme="1"/>
      <name val="ＭＳ Ｐゴシック"/>
      <family val="2"/>
      <scheme val="minor"/>
    </font>
    <font>
      <sz val="11"/>
      <color rgb="FFFF0000"/>
      <name val="ＭＳ Ｐゴシック"/>
      <family val="3"/>
      <charset val="128"/>
    </font>
    <font>
      <sz val="9"/>
      <color indexed="81"/>
      <name val="ＭＳ Ｐゴシック"/>
      <family val="3"/>
      <charset val="128"/>
    </font>
    <font>
      <sz val="14"/>
      <color indexed="81"/>
      <name val="ＭＳ Ｐゴシック"/>
      <family val="3"/>
      <charset val="128"/>
    </font>
    <font>
      <sz val="9"/>
      <color theme="1"/>
      <name val="ＭＳ Ｐ明朝"/>
      <family val="1"/>
      <charset val="128"/>
    </font>
    <font>
      <sz val="10"/>
      <color theme="1"/>
      <name val="ＭＳ Ｐ明朝"/>
      <family val="1"/>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4"/>
      <color theme="1"/>
      <name val="ＭＳ Ｐゴシック"/>
      <family val="3"/>
      <charset val="128"/>
    </font>
    <font>
      <sz val="7"/>
      <name val="ＭＳ Ｐ明朝"/>
      <family val="1"/>
      <charset val="128"/>
    </font>
    <font>
      <sz val="11"/>
      <color theme="0"/>
      <name val="メイリオ"/>
      <family val="3"/>
      <charset val="128"/>
    </font>
    <font>
      <sz val="11"/>
      <name val="ＭＳ 明朝"/>
      <family val="1"/>
      <charset val="128"/>
    </font>
    <font>
      <sz val="12"/>
      <name val="ＭＳ 明朝"/>
      <family val="1"/>
      <charset val="128"/>
    </font>
    <font>
      <sz val="18"/>
      <name val="ＭＳ 明朝"/>
      <family val="1"/>
      <charset val="128"/>
    </font>
    <font>
      <sz val="10"/>
      <name val="ＭＳ 明朝"/>
      <family val="1"/>
      <charset val="128"/>
    </font>
    <font>
      <sz val="14"/>
      <name val="ＭＳ 明朝"/>
      <family val="1"/>
      <charset val="128"/>
    </font>
    <font>
      <sz val="12"/>
      <color rgb="FF0070C0"/>
      <name val="ＭＳ 明朝"/>
      <family val="1"/>
      <charset val="128"/>
    </font>
    <font>
      <sz val="9"/>
      <name val="ＭＳ 明朝"/>
      <family val="1"/>
      <charset val="128"/>
    </font>
    <font>
      <sz val="6"/>
      <name val="ＭＳ 明朝"/>
      <family val="1"/>
      <charset val="128"/>
    </font>
    <font>
      <sz val="6"/>
      <name val="ＭＳ Ｐゴシック"/>
      <family val="2"/>
      <charset val="128"/>
    </font>
    <font>
      <sz val="11"/>
      <color theme="0" tint="-0.14999847407452621"/>
      <name val="メイリオ"/>
      <family val="3"/>
      <charset val="128"/>
    </font>
    <font>
      <sz val="8"/>
      <color indexed="81"/>
      <name val="ＭＳ Ｐゴシック"/>
      <family val="3"/>
      <charset val="128"/>
    </font>
    <font>
      <sz val="8"/>
      <color indexed="81"/>
      <name val="MS P ゴシック"/>
      <family val="3"/>
      <charset val="128"/>
    </font>
    <font>
      <sz val="9"/>
      <color indexed="81"/>
      <name val="MS P ゴシック"/>
      <family val="3"/>
      <charset val="128"/>
    </font>
    <font>
      <sz val="12"/>
      <color theme="1"/>
      <name val="ＭＳ 明朝"/>
      <family val="1"/>
      <charset val="128"/>
    </font>
    <font>
      <sz val="12"/>
      <color theme="1"/>
      <name val="ＭＳ Ｐゴシック"/>
      <family val="2"/>
      <charset val="128"/>
      <scheme val="minor"/>
    </font>
    <font>
      <sz val="11"/>
      <color theme="1"/>
      <name val="ＭＳ 明朝"/>
      <family val="1"/>
      <charset val="128"/>
    </font>
    <font>
      <b/>
      <sz val="11"/>
      <color rgb="FFFF0000"/>
      <name val="ＭＳ 明朝"/>
      <family val="1"/>
      <charset val="128"/>
    </font>
    <font>
      <b/>
      <sz val="11"/>
      <name val="ＭＳ 明朝"/>
      <family val="1"/>
      <charset val="128"/>
    </font>
    <font>
      <b/>
      <sz val="16"/>
      <color indexed="8"/>
      <name val="MS P ゴシック"/>
      <family val="3"/>
      <charset val="128"/>
    </font>
    <font>
      <b/>
      <sz val="9"/>
      <color indexed="8"/>
      <name val="MS P ゴシック"/>
      <family val="3"/>
      <charset val="128"/>
    </font>
    <font>
      <sz val="9"/>
      <color indexed="8"/>
      <name val="MS P ゴシック"/>
      <family val="3"/>
      <charset val="128"/>
    </font>
    <font>
      <sz val="11"/>
      <color theme="1"/>
      <name val="ＭＳ Ｐゴシック"/>
      <family val="2"/>
      <charset val="128"/>
    </font>
    <font>
      <b/>
      <sz val="24"/>
      <color rgb="FFFF0000"/>
      <name val="HGS創英角ﾎﾟｯﾌﾟ体"/>
      <family val="3"/>
      <charset val="128"/>
    </font>
    <font>
      <b/>
      <sz val="12"/>
      <color rgb="FFFF0000"/>
      <name val="ＭＳ Ｐゴシック"/>
      <family val="3"/>
      <charset val="128"/>
    </font>
    <font>
      <b/>
      <sz val="11"/>
      <name val="ＭＳ Ｐゴシック"/>
      <family val="3"/>
      <charset val="128"/>
    </font>
    <font>
      <sz val="8"/>
      <name val="ＭＳ Ｐゴシック"/>
      <family val="3"/>
      <charset val="128"/>
    </font>
    <font>
      <b/>
      <sz val="10"/>
      <color rgb="FFFF0000"/>
      <name val="ＭＳ Ｐゴシック"/>
      <family val="3"/>
      <charset val="128"/>
    </font>
    <font>
      <sz val="9"/>
      <name val="ＭＳ Ｐゴシック"/>
      <family val="3"/>
      <charset val="128"/>
    </font>
    <font>
      <b/>
      <sz val="9"/>
      <color indexed="81"/>
      <name val="ＭＳ Ｐゴシック"/>
      <family val="3"/>
      <charset val="128"/>
    </font>
    <font>
      <b/>
      <sz val="9"/>
      <color indexed="81"/>
      <name val="MS P ゴシック"/>
      <family val="3"/>
      <charset val="128"/>
    </font>
    <font>
      <sz val="14"/>
      <color theme="1"/>
      <name val="ＭＳ Ｐゴシック"/>
      <family val="2"/>
      <charset val="128"/>
    </font>
    <font>
      <sz val="22"/>
      <color theme="1"/>
      <name val="ＭＳ Ｐゴシック"/>
      <family val="2"/>
      <charset val="128"/>
    </font>
    <font>
      <sz val="12"/>
      <color theme="1"/>
      <name val="ＭＳ Ｐゴシック"/>
      <family val="2"/>
      <charset val="128"/>
    </font>
    <font>
      <sz val="10"/>
      <color rgb="FFFF0000"/>
      <name val="ＭＳ Ｐ明朝"/>
      <family val="1"/>
      <charset val="128"/>
    </font>
    <font>
      <b/>
      <sz val="10"/>
      <color theme="1"/>
      <name val="ＭＳ Ｐ明朝"/>
      <family val="1"/>
      <charset val="128"/>
    </font>
    <font>
      <b/>
      <sz val="10"/>
      <color rgb="FFFF0000"/>
      <name val="ＭＳ Ｐ明朝"/>
      <family val="1"/>
      <charset val="128"/>
    </font>
    <font>
      <b/>
      <sz val="11"/>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b/>
      <sz val="12"/>
      <color theme="1"/>
      <name val="ＭＳ Ｐゴシック"/>
      <family val="3"/>
      <charset val="128"/>
      <scheme val="minor"/>
    </font>
    <font>
      <b/>
      <sz val="16"/>
      <color theme="1"/>
      <name val="ＭＳ Ｐ明朝"/>
      <family val="1"/>
      <charset val="128"/>
    </font>
  </fonts>
  <fills count="9">
    <fill>
      <patternFill patternType="none"/>
    </fill>
    <fill>
      <patternFill patternType="gray125"/>
    </fill>
    <fill>
      <patternFill patternType="solid">
        <fgColor rgb="FFE7E6E6"/>
        <bgColor indexed="64"/>
      </patternFill>
    </fill>
    <fill>
      <patternFill patternType="solid">
        <fgColor rgb="FFAEAAAA"/>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59999389629810485"/>
        <bgColor indexed="64"/>
      </patternFill>
    </fill>
  </fills>
  <borders count="37">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dashed">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s>
  <cellStyleXfs count="17">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xf numFmtId="0" fontId="24" fillId="0" borderId="0"/>
    <xf numFmtId="0" fontId="11" fillId="0" borderId="0">
      <alignment vertical="center"/>
    </xf>
    <xf numFmtId="0" fontId="11" fillId="0" borderId="0">
      <alignment vertical="center"/>
    </xf>
    <xf numFmtId="38" fontId="24"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7" fillId="0" borderId="0">
      <alignment vertical="center"/>
    </xf>
    <xf numFmtId="0" fontId="11" fillId="0" borderId="0">
      <alignment vertical="center"/>
    </xf>
  </cellStyleXfs>
  <cellXfs count="521">
    <xf numFmtId="0" fontId="0" fillId="0" borderId="0" xfId="0">
      <alignment vertical="center"/>
    </xf>
    <xf numFmtId="0" fontId="6" fillId="0" borderId="1" xfId="1" applyFont="1" applyBorder="1">
      <alignment vertical="center"/>
    </xf>
    <xf numFmtId="0" fontId="8" fillId="0" borderId="0" xfId="1" applyFont="1" applyAlignment="1">
      <alignment horizontal="center" vertical="center"/>
    </xf>
    <xf numFmtId="0" fontId="6" fillId="0" borderId="0" xfId="1" applyFont="1" applyAlignment="1">
      <alignment horizontal="center" vertical="center"/>
    </xf>
    <xf numFmtId="0" fontId="6" fillId="0" borderId="1" xfId="1" applyFont="1" applyBorder="1" applyAlignment="1">
      <alignment horizontal="center" vertical="center"/>
    </xf>
    <xf numFmtId="0" fontId="6" fillId="0" borderId="1" xfId="1" applyFont="1" applyBorder="1" applyAlignment="1">
      <alignment horizontal="right" vertical="center"/>
    </xf>
    <xf numFmtId="0" fontId="1" fillId="0" borderId="1" xfId="1" applyBorder="1">
      <alignment vertical="center"/>
    </xf>
    <xf numFmtId="0" fontId="1" fillId="0" borderId="6" xfId="1" applyBorder="1">
      <alignment vertical="center"/>
    </xf>
    <xf numFmtId="0" fontId="1" fillId="0" borderId="2" xfId="1" applyBorder="1">
      <alignment vertical="center"/>
    </xf>
    <xf numFmtId="0" fontId="1" fillId="0" borderId="7" xfId="1" applyBorder="1">
      <alignment vertical="center"/>
    </xf>
    <xf numFmtId="0" fontId="1" fillId="0" borderId="0" xfId="1">
      <alignment vertical="center"/>
    </xf>
    <xf numFmtId="0" fontId="1" fillId="0" borderId="8" xfId="1" applyBorder="1">
      <alignment vertical="center"/>
    </xf>
    <xf numFmtId="0" fontId="1" fillId="0" borderId="9" xfId="1" applyBorder="1">
      <alignment vertical="center"/>
    </xf>
    <xf numFmtId="0" fontId="1" fillId="0" borderId="10" xfId="1" applyBorder="1">
      <alignment vertical="center"/>
    </xf>
    <xf numFmtId="0" fontId="1" fillId="0" borderId="12" xfId="1" applyBorder="1">
      <alignment vertical="center"/>
    </xf>
    <xf numFmtId="0" fontId="5" fillId="0" borderId="0" xfId="1" applyFont="1">
      <alignment vertical="center"/>
    </xf>
    <xf numFmtId="0" fontId="6" fillId="0" borderId="11" xfId="1" applyFont="1" applyBorder="1">
      <alignment vertical="center"/>
    </xf>
    <xf numFmtId="0" fontId="6" fillId="0" borderId="0" xfId="1" applyFont="1">
      <alignment vertical="center"/>
    </xf>
    <xf numFmtId="0" fontId="10" fillId="0" borderId="0" xfId="1" applyFont="1" applyAlignment="1">
      <alignment horizontal="left" wrapText="1" shrinkToFit="1"/>
    </xf>
    <xf numFmtId="0" fontId="12"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14" fillId="0" borderId="0" xfId="0" applyFont="1">
      <alignment vertical="center"/>
    </xf>
    <xf numFmtId="176" fontId="6" fillId="0" borderId="0" xfId="0" applyNumberFormat="1" applyFont="1" applyAlignment="1">
      <alignment horizontal="right" vertical="center"/>
    </xf>
    <xf numFmtId="178" fontId="4" fillId="0" borderId="0" xfId="0" applyNumberFormat="1" applyFont="1" applyAlignment="1">
      <alignment horizontal="left" vertical="center" shrinkToFit="1"/>
    </xf>
    <xf numFmtId="179" fontId="6" fillId="0" borderId="0" xfId="0" applyNumberFormat="1" applyFont="1" applyAlignment="1">
      <alignment horizontal="right" vertical="center"/>
    </xf>
    <xf numFmtId="178" fontId="4" fillId="0" borderId="0" xfId="0" applyNumberFormat="1" applyFont="1" applyAlignment="1">
      <alignment vertical="center" shrinkToFit="1"/>
    </xf>
    <xf numFmtId="0" fontId="17" fillId="0" borderId="0" xfId="0" applyFont="1" applyAlignment="1">
      <alignment vertical="center" shrinkToFit="1"/>
    </xf>
    <xf numFmtId="181" fontId="1" fillId="0" borderId="0" xfId="0" applyNumberFormat="1" applyFont="1" applyAlignment="1">
      <alignment horizontal="right" vertical="center" shrinkToFit="1"/>
    </xf>
    <xf numFmtId="14" fontId="6" fillId="0" borderId="0" xfId="0" applyNumberFormat="1" applyFont="1" applyAlignment="1">
      <alignment horizontal="right" vertical="center"/>
    </xf>
    <xf numFmtId="181" fontId="1" fillId="0" borderId="0" xfId="0" applyNumberFormat="1" applyFont="1" applyAlignment="1">
      <alignment horizontal="right" vertical="center"/>
    </xf>
    <xf numFmtId="49" fontId="19" fillId="0" borderId="13" xfId="0" applyNumberFormat="1" applyFont="1" applyBorder="1" applyAlignment="1">
      <alignment horizontal="distributed" vertical="center"/>
    </xf>
    <xf numFmtId="49" fontId="5" fillId="0" borderId="0" xfId="0" applyNumberFormat="1" applyFont="1" applyAlignment="1">
      <alignment horizontal="left" vertical="center" shrinkToFit="1"/>
    </xf>
    <xf numFmtId="49" fontId="18" fillId="0" borderId="14" xfId="0" applyNumberFormat="1" applyFont="1" applyBorder="1" applyAlignment="1">
      <alignment horizontal="distributed" vertical="center"/>
    </xf>
    <xf numFmtId="49" fontId="5" fillId="0" borderId="0" xfId="0" applyNumberFormat="1" applyFont="1" applyAlignment="1">
      <alignment horizontal="left" vertical="center" indent="1" shrinkToFit="1"/>
    </xf>
    <xf numFmtId="49" fontId="1" fillId="0" borderId="0" xfId="0" applyNumberFormat="1" applyFont="1" applyAlignment="1">
      <alignment horizontal="left" vertical="center" indent="1" shrinkToFit="1"/>
    </xf>
    <xf numFmtId="49" fontId="19" fillId="0" borderId="14" xfId="0" applyNumberFormat="1" applyFont="1" applyBorder="1" applyAlignment="1">
      <alignment horizontal="distributed" vertical="center" wrapText="1"/>
    </xf>
    <xf numFmtId="0" fontId="14" fillId="0" borderId="8" xfId="0" applyFont="1" applyBorder="1">
      <alignment vertical="center"/>
    </xf>
    <xf numFmtId="0" fontId="6" fillId="0" borderId="0" xfId="0" applyFont="1" applyAlignment="1">
      <alignment horizontal="center" vertical="center"/>
    </xf>
    <xf numFmtId="0" fontId="6" fillId="0" borderId="9" xfId="0" applyFont="1" applyBorder="1" applyAlignment="1">
      <alignment horizontal="center" vertical="center"/>
    </xf>
    <xf numFmtId="49" fontId="1" fillId="0" borderId="10" xfId="0" applyNumberFormat="1" applyFont="1" applyBorder="1" applyAlignment="1">
      <alignment horizontal="left" vertical="center" indent="1" shrinkToFit="1"/>
    </xf>
    <xf numFmtId="49" fontId="1" fillId="0" borderId="1" xfId="0" applyNumberFormat="1" applyFont="1" applyBorder="1" applyAlignment="1">
      <alignment horizontal="left" vertical="center" indent="1" shrinkToFit="1"/>
    </xf>
    <xf numFmtId="49" fontId="18" fillId="0" borderId="0" xfId="0" applyNumberFormat="1" applyFont="1" applyAlignment="1">
      <alignment horizontal="distributed" vertical="center"/>
    </xf>
    <xf numFmtId="49" fontId="1" fillId="0" borderId="0" xfId="0" applyNumberFormat="1" applyFont="1" applyAlignment="1">
      <alignment horizontal="left" vertical="center" shrinkToFit="1"/>
    </xf>
    <xf numFmtId="49" fontId="1" fillId="0" borderId="15" xfId="0" applyNumberFormat="1" applyFont="1" applyBorder="1" applyAlignment="1">
      <alignment horizontal="left" vertical="center" shrinkToFit="1"/>
    </xf>
    <xf numFmtId="49" fontId="1" fillId="0" borderId="15" xfId="0" applyNumberFormat="1" applyFont="1" applyBorder="1" applyAlignment="1">
      <alignment horizontal="left" vertical="center" indent="1" shrinkToFit="1"/>
    </xf>
    <xf numFmtId="49" fontId="18" fillId="0" borderId="13" xfId="0" applyNumberFormat="1" applyFont="1" applyBorder="1" applyAlignment="1">
      <alignment horizontal="distributed" vertical="center"/>
    </xf>
    <xf numFmtId="49" fontId="1" fillId="0" borderId="13" xfId="0" applyNumberFormat="1" applyFont="1" applyBorder="1" applyAlignment="1">
      <alignment horizontal="center" vertical="center"/>
    </xf>
    <xf numFmtId="181" fontId="1" fillId="0" borderId="0" xfId="0" applyNumberFormat="1" applyFont="1" applyAlignment="1">
      <alignment horizontal="left" vertical="center"/>
    </xf>
    <xf numFmtId="181" fontId="1" fillId="0" borderId="0" xfId="0" applyNumberFormat="1" applyFont="1">
      <alignment vertical="center"/>
    </xf>
    <xf numFmtId="0" fontId="6" fillId="0" borderId="1" xfId="0" applyFont="1" applyBorder="1" applyAlignment="1">
      <alignment horizontal="center" vertical="center"/>
    </xf>
    <xf numFmtId="0" fontId="14" fillId="0" borderId="0" xfId="0" applyFont="1" applyAlignment="1">
      <alignment horizontal="center" vertical="center"/>
    </xf>
    <xf numFmtId="0" fontId="21" fillId="0" borderId="0" xfId="0" applyFont="1">
      <alignment vertical="center"/>
    </xf>
    <xf numFmtId="0" fontId="22" fillId="0" borderId="16" xfId="0" applyFont="1" applyBorder="1" applyAlignment="1">
      <alignment horizontal="center" vertical="center" shrinkToFit="1"/>
    </xf>
    <xf numFmtId="0" fontId="14" fillId="0" borderId="0" xfId="5" applyFont="1" applyAlignment="1">
      <alignment vertical="center"/>
    </xf>
    <xf numFmtId="182" fontId="9" fillId="0" borderId="0" xfId="1" applyNumberFormat="1" applyFont="1" applyAlignment="1">
      <alignment horizontal="center" vertical="center" shrinkToFit="1"/>
    </xf>
    <xf numFmtId="182" fontId="9" fillId="0" borderId="1" xfId="1" applyNumberFormat="1" applyFont="1" applyBorder="1" applyAlignment="1">
      <alignment horizontal="center" vertical="center" shrinkToFit="1"/>
    </xf>
    <xf numFmtId="0" fontId="25" fillId="0" borderId="0" xfId="1" applyFont="1">
      <alignment vertical="center"/>
    </xf>
    <xf numFmtId="0" fontId="5" fillId="0" borderId="1" xfId="0" applyFont="1" applyBorder="1" applyAlignment="1">
      <alignment horizontal="center" vertical="center"/>
    </xf>
    <xf numFmtId="0" fontId="22" fillId="0" borderId="16" xfId="4" applyFont="1" applyBorder="1" applyAlignment="1">
      <alignment horizontal="center" vertical="center" shrinkToFit="1"/>
    </xf>
    <xf numFmtId="180" fontId="1" fillId="0" borderId="0" xfId="0" applyNumberFormat="1" applyFont="1" applyAlignment="1">
      <alignment horizontal="left" vertical="center" shrinkToFit="1"/>
    </xf>
    <xf numFmtId="180" fontId="1" fillId="0" borderId="15" xfId="0" applyNumberFormat="1" applyFont="1" applyBorder="1" applyAlignment="1">
      <alignment horizontal="left" vertical="center" shrinkToFit="1"/>
    </xf>
    <xf numFmtId="180" fontId="1" fillId="0" borderId="15" xfId="0" applyNumberFormat="1" applyFont="1" applyBorder="1" applyAlignment="1">
      <alignment horizontal="left" vertical="center" indent="1" shrinkToFit="1"/>
    </xf>
    <xf numFmtId="180" fontId="1" fillId="0" borderId="0" xfId="0" applyNumberFormat="1" applyFont="1" applyAlignment="1">
      <alignment horizontal="left" vertical="center" indent="1" shrinkToFit="1"/>
    </xf>
    <xf numFmtId="49" fontId="18" fillId="0" borderId="26" xfId="0" applyNumberFormat="1" applyFont="1" applyBorder="1" applyAlignment="1">
      <alignment horizontal="distributed" vertical="center"/>
    </xf>
    <xf numFmtId="49" fontId="1" fillId="0" borderId="26" xfId="0" applyNumberFormat="1" applyFont="1" applyBorder="1" applyAlignment="1">
      <alignment horizontal="center" vertical="center"/>
    </xf>
    <xf numFmtId="0" fontId="31" fillId="0" borderId="0" xfId="1" applyFont="1" applyAlignment="1"/>
    <xf numFmtId="49" fontId="1" fillId="0" borderId="10" xfId="5" applyNumberFormat="1" applyFont="1" applyBorder="1" applyAlignment="1">
      <alignment horizontal="left" vertical="center" indent="1" shrinkToFit="1"/>
    </xf>
    <xf numFmtId="49" fontId="1" fillId="0" borderId="1" xfId="5" applyNumberFormat="1" applyFont="1" applyBorder="1" applyAlignment="1">
      <alignment horizontal="left" vertical="center" indent="1" shrinkToFit="1"/>
    </xf>
    <xf numFmtId="0" fontId="14" fillId="0" borderId="0" xfId="13" applyFont="1">
      <alignment vertical="center"/>
    </xf>
    <xf numFmtId="0" fontId="6" fillId="0" borderId="0" xfId="13" applyFont="1">
      <alignment vertical="center"/>
    </xf>
    <xf numFmtId="49" fontId="19" fillId="0" borderId="15" xfId="0" applyNumberFormat="1" applyFont="1" applyBorder="1" applyAlignment="1">
      <alignment horizontal="left" vertical="center" wrapText="1"/>
    </xf>
    <xf numFmtId="49" fontId="19" fillId="0" borderId="13" xfId="0" applyNumberFormat="1" applyFont="1" applyBorder="1" applyAlignment="1">
      <alignment horizontal="left" vertical="center" wrapText="1"/>
    </xf>
    <xf numFmtId="49" fontId="1" fillId="0" borderId="0" xfId="0" applyNumberFormat="1" applyFont="1" applyAlignment="1">
      <alignment vertical="center" shrinkToFit="1"/>
    </xf>
    <xf numFmtId="49" fontId="1" fillId="0" borderId="6" xfId="5" applyNumberFormat="1" applyFont="1" applyBorder="1" applyAlignment="1">
      <alignment horizontal="left" vertical="center" indent="1" shrinkToFit="1"/>
    </xf>
    <xf numFmtId="49" fontId="1" fillId="0" borderId="2" xfId="5" applyNumberFormat="1" applyFont="1" applyBorder="1" applyAlignment="1">
      <alignment horizontal="left" vertical="center" indent="1" shrinkToFit="1"/>
    </xf>
    <xf numFmtId="0" fontId="14" fillId="0" borderId="2" xfId="0" applyFont="1" applyBorder="1">
      <alignment vertical="center"/>
    </xf>
    <xf numFmtId="49" fontId="1" fillId="0" borderId="2" xfId="0" applyNumberFormat="1" applyFont="1" applyBorder="1" applyAlignment="1">
      <alignment vertical="center" shrinkToFit="1"/>
    </xf>
    <xf numFmtId="49" fontId="1" fillId="0" borderId="7" xfId="5" applyNumberFormat="1" applyFont="1" applyBorder="1" applyAlignment="1">
      <alignment horizontal="left" vertical="center" indent="1" shrinkToFit="1"/>
    </xf>
    <xf numFmtId="0" fontId="14" fillId="0" borderId="1" xfId="0" applyFont="1" applyBorder="1">
      <alignment vertical="center"/>
    </xf>
    <xf numFmtId="49" fontId="1" fillId="0" borderId="1" xfId="0" applyNumberFormat="1" applyFont="1" applyBorder="1" applyAlignment="1">
      <alignment vertical="center" shrinkToFit="1"/>
    </xf>
    <xf numFmtId="0" fontId="1" fillId="0" borderId="0" xfId="1" applyAlignment="1">
      <alignment horizontal="center" vertical="center"/>
    </xf>
    <xf numFmtId="0" fontId="35" fillId="4" borderId="0" xfId="0" applyFont="1" applyFill="1">
      <alignment vertical="center"/>
    </xf>
    <xf numFmtId="49" fontId="34" fillId="0" borderId="0" xfId="5" applyNumberFormat="1" applyFont="1" applyAlignment="1">
      <alignment horizontal="center" vertical="center" wrapText="1"/>
    </xf>
    <xf numFmtId="49" fontId="19" fillId="0" borderId="0" xfId="0" applyNumberFormat="1" applyFont="1" applyAlignment="1">
      <alignment horizontal="left" vertical="center" wrapText="1"/>
    </xf>
    <xf numFmtId="49" fontId="20" fillId="0" borderId="0" xfId="4" applyNumberFormat="1" applyFont="1" applyAlignment="1">
      <alignment vertical="center" shrinkToFit="1"/>
    </xf>
    <xf numFmtId="49" fontId="19" fillId="0" borderId="15" xfId="0" applyNumberFormat="1" applyFont="1" applyBorder="1" applyAlignment="1">
      <alignment horizontal="distributed" vertical="center" wrapText="1"/>
    </xf>
    <xf numFmtId="0" fontId="36" fillId="0" borderId="0" xfId="13" applyFont="1">
      <alignment vertical="center"/>
    </xf>
    <xf numFmtId="49" fontId="37" fillId="0" borderId="0" xfId="5" applyNumberFormat="1" applyFont="1" applyAlignment="1">
      <alignment horizontal="left" vertical="center"/>
    </xf>
    <xf numFmtId="49" fontId="36" fillId="0" borderId="0" xfId="5" applyNumberFormat="1" applyFont="1" applyAlignment="1">
      <alignment horizontal="left" vertical="center" shrinkToFit="1"/>
    </xf>
    <xf numFmtId="49" fontId="36" fillId="0" borderId="0" xfId="5" applyNumberFormat="1" applyFont="1" applyAlignment="1">
      <alignment horizontal="right" vertical="center" shrinkToFit="1"/>
    </xf>
    <xf numFmtId="0" fontId="36" fillId="0" borderId="0" xfId="5" applyFont="1" applyAlignment="1">
      <alignment vertical="center"/>
    </xf>
    <xf numFmtId="49" fontId="36" fillId="0" borderId="0" xfId="5" applyNumberFormat="1" applyFont="1" applyAlignment="1">
      <alignment horizontal="right" vertical="center"/>
    </xf>
    <xf numFmtId="0" fontId="38" fillId="0" borderId="0" xfId="14" applyFont="1" applyAlignment="1">
      <alignment horizontal="center" vertical="center"/>
    </xf>
    <xf numFmtId="0" fontId="14" fillId="0" borderId="0" xfId="13" applyFont="1" applyAlignment="1" applyProtection="1">
      <alignment horizontal="center" vertical="center"/>
      <protection locked="0"/>
    </xf>
    <xf numFmtId="176" fontId="36" fillId="0" borderId="0" xfId="5" applyNumberFormat="1" applyFont="1" applyAlignment="1">
      <alignment horizontal="right" vertical="center"/>
    </xf>
    <xf numFmtId="38" fontId="40" fillId="0" borderId="0" xfId="8" applyFont="1" applyFill="1" applyAlignment="1">
      <alignment horizontal="left" vertical="center" shrinkToFit="1"/>
    </xf>
    <xf numFmtId="38" fontId="40" fillId="0" borderId="0" xfId="8" applyFont="1" applyFill="1" applyBorder="1" applyAlignment="1">
      <alignment vertical="center" shrinkToFit="1"/>
    </xf>
    <xf numFmtId="0" fontId="41" fillId="0" borderId="0" xfId="5" applyFont="1" applyAlignment="1">
      <alignment vertical="center"/>
    </xf>
    <xf numFmtId="0" fontId="36" fillId="0" borderId="0" xfId="5" applyFont="1" applyAlignment="1">
      <alignment horizontal="right" vertical="center"/>
    </xf>
    <xf numFmtId="179" fontId="36" fillId="0" borderId="0" xfId="5" applyNumberFormat="1" applyFont="1" applyAlignment="1">
      <alignment horizontal="right" vertical="center"/>
    </xf>
    <xf numFmtId="0" fontId="37" fillId="0" borderId="0" xfId="5" applyFont="1" applyAlignment="1">
      <alignment vertical="center"/>
    </xf>
    <xf numFmtId="0" fontId="39" fillId="0" borderId="0" xfId="5" applyFont="1" applyAlignment="1">
      <alignment horizontal="center" vertical="center"/>
    </xf>
    <xf numFmtId="49" fontId="42" fillId="0" borderId="0" xfId="5" applyNumberFormat="1" applyFont="1" applyAlignment="1">
      <alignment horizontal="distributed" vertical="center" wrapText="1"/>
    </xf>
    <xf numFmtId="178" fontId="40" fillId="0" borderId="0" xfId="5" applyNumberFormat="1" applyFont="1" applyAlignment="1">
      <alignment vertical="center" shrinkToFit="1"/>
    </xf>
    <xf numFmtId="0" fontId="40" fillId="0" borderId="0" xfId="5" applyFont="1" applyAlignment="1">
      <alignment vertical="center" shrinkToFit="1"/>
    </xf>
    <xf numFmtId="0" fontId="36" fillId="0" borderId="0" xfId="5" applyFont="1" applyAlignment="1">
      <alignment vertical="center" shrinkToFit="1"/>
    </xf>
    <xf numFmtId="14" fontId="36" fillId="0" borderId="0" xfId="5" applyNumberFormat="1" applyFont="1" applyAlignment="1">
      <alignment horizontal="right" vertical="center"/>
    </xf>
    <xf numFmtId="181" fontId="36" fillId="0" borderId="0" xfId="5" applyNumberFormat="1" applyFont="1" applyAlignment="1">
      <alignment horizontal="right" vertical="center"/>
    </xf>
    <xf numFmtId="49" fontId="37" fillId="0" borderId="15" xfId="5" applyNumberFormat="1" applyFont="1" applyBorder="1" applyAlignment="1">
      <alignment horizontal="left" vertical="center" shrinkToFit="1"/>
    </xf>
    <xf numFmtId="0" fontId="41" fillId="0" borderId="15" xfId="5" applyFont="1" applyBorder="1" applyAlignment="1">
      <alignment vertical="center"/>
    </xf>
    <xf numFmtId="49" fontId="37" fillId="0" borderId="0" xfId="5" applyNumberFormat="1" applyFont="1" applyAlignment="1">
      <alignment vertical="center" shrinkToFit="1"/>
    </xf>
    <xf numFmtId="49" fontId="36" fillId="0" borderId="0" xfId="5" applyNumberFormat="1" applyFont="1" applyAlignment="1">
      <alignment horizontal="left" vertical="center" indent="1" shrinkToFit="1"/>
    </xf>
    <xf numFmtId="49" fontId="42" fillId="0" borderId="0" xfId="5" applyNumberFormat="1" applyFont="1" applyAlignment="1">
      <alignment horizontal="distributed" vertical="center"/>
    </xf>
    <xf numFmtId="49" fontId="37" fillId="0" borderId="0" xfId="5" applyNumberFormat="1" applyFont="1" applyAlignment="1" applyProtection="1">
      <alignment shrinkToFit="1"/>
      <protection locked="0"/>
    </xf>
    <xf numFmtId="49" fontId="36" fillId="0" borderId="0" xfId="5" applyNumberFormat="1" applyFont="1" applyAlignment="1">
      <alignment shrinkToFit="1"/>
    </xf>
    <xf numFmtId="49" fontId="37" fillId="0" borderId="0" xfId="5" applyNumberFormat="1" applyFont="1" applyAlignment="1" applyProtection="1">
      <alignment vertical="center"/>
      <protection locked="0"/>
    </xf>
    <xf numFmtId="49" fontId="36" fillId="0" borderId="0" xfId="5" applyNumberFormat="1" applyFont="1" applyAlignment="1">
      <alignment vertical="center" shrinkToFit="1"/>
    </xf>
    <xf numFmtId="181" fontId="36" fillId="0" borderId="0" xfId="5" applyNumberFormat="1" applyFont="1" applyAlignment="1">
      <alignment horizontal="left" vertical="center"/>
    </xf>
    <xf numFmtId="0" fontId="36" fillId="0" borderId="0" xfId="5" applyFont="1" applyAlignment="1">
      <alignment horizontal="center" vertical="center"/>
    </xf>
    <xf numFmtId="181" fontId="36" fillId="0" borderId="0" xfId="5" applyNumberFormat="1" applyFont="1" applyAlignment="1">
      <alignment vertical="center"/>
    </xf>
    <xf numFmtId="0" fontId="36" fillId="0" borderId="3" xfId="5" applyFont="1" applyBorder="1" applyAlignment="1">
      <alignment vertical="center"/>
    </xf>
    <xf numFmtId="0" fontId="36" fillId="0" borderId="5" xfId="5" applyFont="1" applyBorder="1" applyAlignment="1">
      <alignment vertical="center"/>
    </xf>
    <xf numFmtId="0" fontId="36" fillId="0" borderId="0" xfId="13" applyFont="1" applyAlignment="1">
      <alignment horizontal="center" vertical="center"/>
    </xf>
    <xf numFmtId="0" fontId="39" fillId="0" borderId="3" xfId="5" applyFont="1" applyBorder="1" applyAlignment="1">
      <alignment horizontal="center" vertical="center" shrinkToFit="1"/>
    </xf>
    <xf numFmtId="0" fontId="39" fillId="0" borderId="4" xfId="5" applyFont="1" applyBorder="1" applyAlignment="1">
      <alignment horizontal="center" vertical="center" shrinkToFit="1"/>
    </xf>
    <xf numFmtId="0" fontId="39" fillId="0" borderId="4" xfId="5" applyFont="1" applyBorder="1" applyAlignment="1">
      <alignment horizontal="right" vertical="center"/>
    </xf>
    <xf numFmtId="0" fontId="39" fillId="0" borderId="5" xfId="5" applyFont="1" applyBorder="1" applyAlignment="1">
      <alignment horizontal="center" vertical="center" shrinkToFit="1"/>
    </xf>
    <xf numFmtId="0" fontId="14" fillId="0" borderId="0" xfId="13" applyFont="1" applyAlignment="1">
      <alignment horizontal="center" vertical="center"/>
    </xf>
    <xf numFmtId="0" fontId="42" fillId="0" borderId="0" xfId="13" applyFont="1">
      <alignment vertical="center"/>
    </xf>
    <xf numFmtId="0" fontId="42" fillId="0" borderId="16" xfId="5" applyFont="1" applyBorder="1" applyAlignment="1">
      <alignment horizontal="center" vertical="center" shrinkToFit="1"/>
    </xf>
    <xf numFmtId="0" fontId="21" fillId="0" borderId="0" xfId="13" applyFont="1">
      <alignment vertical="center"/>
    </xf>
    <xf numFmtId="186" fontId="37" fillId="0" borderId="16" xfId="5" applyNumberFormat="1" applyFont="1" applyBorder="1" applyAlignment="1">
      <alignment horizontal="right" vertical="center" shrinkToFit="1"/>
    </xf>
    <xf numFmtId="0" fontId="14" fillId="0" borderId="0" xfId="13" applyFont="1" applyProtection="1">
      <alignment vertical="center"/>
      <protection locked="0"/>
    </xf>
    <xf numFmtId="49" fontId="45" fillId="0" borderId="0" xfId="13" applyNumberFormat="1" applyFont="1" applyProtection="1">
      <alignment vertical="center"/>
      <protection locked="0"/>
    </xf>
    <xf numFmtId="1" fontId="42" fillId="0" borderId="16" xfId="5" applyNumberFormat="1" applyFont="1" applyBorder="1" applyAlignment="1">
      <alignment horizontal="center" vertical="center" shrinkToFit="1"/>
    </xf>
    <xf numFmtId="0" fontId="36" fillId="0" borderId="0" xfId="0" applyFont="1">
      <alignment vertical="center"/>
    </xf>
    <xf numFmtId="0" fontId="37" fillId="0" borderId="16" xfId="5" applyFont="1" applyBorder="1" applyAlignment="1" applyProtection="1">
      <alignment horizontal="center" vertical="center" shrinkToFit="1"/>
      <protection locked="0"/>
    </xf>
    <xf numFmtId="0" fontId="50" fillId="0" borderId="0" xfId="0" applyFont="1">
      <alignment vertical="center"/>
    </xf>
    <xf numFmtId="0" fontId="42" fillId="0" borderId="23" xfId="5" applyFont="1" applyBorder="1" applyAlignment="1">
      <alignment horizontal="center" vertical="center" shrinkToFit="1"/>
    </xf>
    <xf numFmtId="0" fontId="42" fillId="0" borderId="3" xfId="5" applyFont="1" applyBorder="1" applyAlignment="1">
      <alignment horizontal="center" vertical="center" shrinkToFit="1"/>
    </xf>
    <xf numFmtId="0" fontId="52" fillId="6" borderId="0" xfId="13" applyFont="1" applyFill="1">
      <alignment vertical="center"/>
    </xf>
    <xf numFmtId="0" fontId="53" fillId="6" borderId="0" xfId="13" applyFont="1" applyFill="1">
      <alignment vertical="center"/>
    </xf>
    <xf numFmtId="0" fontId="53" fillId="0" borderId="0" xfId="13" applyFont="1">
      <alignment vertical="center"/>
    </xf>
    <xf numFmtId="49" fontId="18" fillId="0" borderId="14" xfId="0" applyNumberFormat="1" applyFont="1" applyBorder="1" applyAlignment="1">
      <alignment horizontal="right" vertical="center"/>
    </xf>
    <xf numFmtId="0" fontId="59" fillId="0" borderId="0" xfId="0" applyFont="1">
      <alignment vertical="center"/>
    </xf>
    <xf numFmtId="0" fontId="0" fillId="7" borderId="30" xfId="0" applyFill="1" applyBorder="1" applyAlignment="1">
      <alignment horizontal="center" vertical="center"/>
    </xf>
    <xf numFmtId="0" fontId="25" fillId="0" borderId="0" xfId="0" applyFont="1">
      <alignment vertical="center"/>
    </xf>
    <xf numFmtId="0" fontId="0" fillId="0" borderId="0" xfId="0" applyAlignment="1">
      <alignment horizontal="left" vertical="center"/>
    </xf>
    <xf numFmtId="0" fontId="0" fillId="6" borderId="30" xfId="0" applyFill="1" applyBorder="1" applyAlignment="1">
      <alignment horizontal="center" vertical="center"/>
    </xf>
    <xf numFmtId="0" fontId="60" fillId="0" borderId="0" xfId="0" applyFont="1">
      <alignment vertical="center"/>
    </xf>
    <xf numFmtId="0" fontId="0" fillId="0" borderId="0" xfId="0" applyAlignment="1">
      <alignment horizontal="center" vertical="center"/>
    </xf>
    <xf numFmtId="0" fontId="0" fillId="0" borderId="0" xfId="0" applyAlignment="1">
      <alignment vertical="top" wrapText="1"/>
    </xf>
    <xf numFmtId="0" fontId="0" fillId="0" borderId="0" xfId="0" applyAlignment="1">
      <alignment vertical="top"/>
    </xf>
    <xf numFmtId="0" fontId="22" fillId="5" borderId="16" xfId="0" applyFont="1" applyFill="1" applyBorder="1" applyAlignment="1">
      <alignment horizontal="center" vertical="center"/>
    </xf>
    <xf numFmtId="0" fontId="22" fillId="0" borderId="0" xfId="0" applyFont="1" applyAlignment="1">
      <alignment horizontal="center" vertical="center"/>
    </xf>
    <xf numFmtId="0" fontId="22" fillId="0" borderId="16" xfId="0" applyFont="1" applyBorder="1">
      <alignment vertical="center"/>
    </xf>
    <xf numFmtId="0" fontId="22" fillId="0" borderId="33" xfId="0" applyFont="1" applyBorder="1">
      <alignment vertical="center"/>
    </xf>
    <xf numFmtId="0" fontId="22" fillId="0" borderId="34" xfId="0" applyFont="1" applyBorder="1">
      <alignment vertical="center"/>
    </xf>
    <xf numFmtId="0" fontId="22" fillId="0" borderId="35" xfId="0" applyFont="1" applyBorder="1">
      <alignment vertical="center"/>
    </xf>
    <xf numFmtId="0" fontId="22" fillId="0" borderId="36" xfId="0" applyFont="1" applyBorder="1">
      <alignment vertical="center"/>
    </xf>
    <xf numFmtId="0" fontId="63" fillId="0" borderId="8" xfId="0" applyFont="1" applyBorder="1" applyAlignment="1">
      <alignment vertical="center" wrapText="1"/>
    </xf>
    <xf numFmtId="0" fontId="57" fillId="0" borderId="0" xfId="15">
      <alignment vertical="center"/>
    </xf>
    <xf numFmtId="0" fontId="57" fillId="0" borderId="0" xfId="15" applyAlignment="1">
      <alignment horizontal="center" vertical="center"/>
    </xf>
    <xf numFmtId="0" fontId="66" fillId="0" borderId="0" xfId="15" applyFont="1">
      <alignment vertical="center"/>
    </xf>
    <xf numFmtId="0" fontId="31" fillId="0" borderId="1" xfId="15" applyFont="1" applyBorder="1">
      <alignment vertical="center"/>
    </xf>
    <xf numFmtId="0" fontId="57" fillId="0" borderId="1" xfId="15" applyBorder="1">
      <alignment vertical="center"/>
    </xf>
    <xf numFmtId="0" fontId="67" fillId="0" borderId="0" xfId="15" applyFont="1" applyAlignment="1">
      <alignment horizontal="center" vertical="center"/>
    </xf>
    <xf numFmtId="0" fontId="68" fillId="0" borderId="0" xfId="15" applyFont="1">
      <alignment vertical="center"/>
    </xf>
    <xf numFmtId="0" fontId="30" fillId="0" borderId="0" xfId="15" applyFont="1">
      <alignment vertical="center"/>
    </xf>
    <xf numFmtId="0" fontId="57" fillId="0" borderId="1" xfId="15" applyBorder="1" applyAlignment="1">
      <alignment horizontal="center" vertical="center"/>
    </xf>
    <xf numFmtId="0" fontId="57" fillId="8" borderId="16" xfId="15" applyFill="1" applyBorder="1">
      <alignment vertical="center"/>
    </xf>
    <xf numFmtId="0" fontId="57" fillId="8" borderId="0" xfId="15" applyFill="1" applyAlignment="1">
      <alignment horizontal="center" vertical="center"/>
    </xf>
    <xf numFmtId="0" fontId="67" fillId="7" borderId="0" xfId="15" applyFont="1" applyFill="1" applyAlignment="1"/>
    <xf numFmtId="184" fontId="37" fillId="8" borderId="23" xfId="5" applyNumberFormat="1" applyFont="1" applyFill="1" applyBorder="1" applyAlignment="1" applyProtection="1">
      <alignment horizontal="center" vertical="center" shrinkToFit="1"/>
      <protection locked="0"/>
    </xf>
    <xf numFmtId="184" fontId="37" fillId="8" borderId="24" xfId="5" applyNumberFormat="1" applyFont="1" applyFill="1" applyBorder="1" applyAlignment="1" applyProtection="1">
      <alignment horizontal="center" vertical="center" shrinkToFit="1"/>
      <protection locked="0"/>
    </xf>
    <xf numFmtId="184" fontId="37" fillId="8" borderId="24" xfId="8" applyNumberFormat="1" applyFont="1" applyFill="1" applyBorder="1" applyAlignment="1" applyProtection="1">
      <alignment horizontal="center" vertical="center" shrinkToFit="1"/>
      <protection locked="0"/>
    </xf>
    <xf numFmtId="184" fontId="37" fillId="8" borderId="25" xfId="5" applyNumberFormat="1" applyFont="1" applyFill="1" applyBorder="1" applyAlignment="1" applyProtection="1">
      <alignment horizontal="center" vertical="center" shrinkToFit="1"/>
      <protection locked="0"/>
    </xf>
    <xf numFmtId="185" fontId="37" fillId="8" borderId="5" xfId="5" applyNumberFormat="1" applyFont="1" applyFill="1" applyBorder="1" applyAlignment="1" applyProtection="1">
      <alignment horizontal="center" vertical="center" shrinkToFit="1"/>
      <protection locked="0"/>
    </xf>
    <xf numFmtId="180" fontId="1" fillId="7" borderId="13" xfId="0" applyNumberFormat="1" applyFont="1" applyFill="1" applyBorder="1" applyAlignment="1">
      <alignment horizontal="left" vertical="center" shrinkToFit="1"/>
    </xf>
    <xf numFmtId="180" fontId="1" fillId="8" borderId="13" xfId="0" applyNumberFormat="1" applyFont="1" applyFill="1" applyBorder="1" applyAlignment="1">
      <alignment horizontal="left" vertical="center" shrinkToFit="1"/>
    </xf>
    <xf numFmtId="0" fontId="22" fillId="7" borderId="16" xfId="0" applyFont="1" applyFill="1" applyBorder="1" applyAlignment="1">
      <alignment horizontal="center" vertical="center" shrinkToFit="1"/>
    </xf>
    <xf numFmtId="180" fontId="22" fillId="7" borderId="16" xfId="4" applyNumberFormat="1" applyFont="1" applyFill="1" applyBorder="1" applyAlignment="1">
      <alignment horizontal="center" vertical="center" shrinkToFit="1"/>
    </xf>
    <xf numFmtId="0" fontId="22" fillId="8" borderId="16" xfId="4" applyFont="1" applyFill="1" applyBorder="1" applyAlignment="1">
      <alignment horizontal="center" vertical="center" shrinkToFit="1"/>
    </xf>
    <xf numFmtId="0" fontId="0" fillId="8" borderId="30" xfId="0" applyFill="1" applyBorder="1" applyAlignment="1">
      <alignment horizontal="center" vertical="center"/>
    </xf>
    <xf numFmtId="0" fontId="29" fillId="0" borderId="0" xfId="0" applyFont="1">
      <alignment vertical="center"/>
    </xf>
    <xf numFmtId="0" fontId="29" fillId="0" borderId="27" xfId="0" applyFont="1" applyBorder="1" applyAlignment="1">
      <alignment horizontal="center" vertical="center"/>
    </xf>
    <xf numFmtId="0" fontId="29" fillId="0" borderId="27" xfId="0" applyFont="1" applyBorder="1" applyAlignment="1">
      <alignment vertical="center" wrapText="1"/>
    </xf>
    <xf numFmtId="0" fontId="29" fillId="0" borderId="29" xfId="0" applyFont="1" applyBorder="1" applyAlignment="1">
      <alignment vertical="center" wrapText="1"/>
    </xf>
    <xf numFmtId="0" fontId="29" fillId="0" borderId="28" xfId="0" applyFont="1" applyBorder="1" applyAlignment="1">
      <alignment vertical="center" wrapText="1"/>
    </xf>
    <xf numFmtId="0" fontId="29" fillId="0" borderId="16" xfId="0" applyFont="1" applyBorder="1" applyAlignment="1">
      <alignment horizontal="center" vertical="center"/>
    </xf>
    <xf numFmtId="0" fontId="29" fillId="0" borderId="16" xfId="0" applyFont="1" applyBorder="1" applyAlignment="1">
      <alignment vertical="center" wrapText="1"/>
    </xf>
    <xf numFmtId="0" fontId="71" fillId="0" borderId="16" xfId="0" applyFont="1" applyBorder="1" applyAlignment="1">
      <alignment vertical="center" wrapText="1"/>
    </xf>
    <xf numFmtId="0" fontId="70" fillId="0" borderId="29" xfId="0" applyFont="1" applyBorder="1" applyAlignment="1">
      <alignment vertical="center" wrapText="1"/>
    </xf>
    <xf numFmtId="0" fontId="71" fillId="0" borderId="27" xfId="0" applyFont="1" applyBorder="1" applyAlignment="1">
      <alignment vertical="center" wrapText="1"/>
    </xf>
    <xf numFmtId="0" fontId="70" fillId="0" borderId="28" xfId="0" applyFont="1" applyBorder="1" applyAlignment="1">
      <alignment vertical="center" wrapText="1"/>
    </xf>
    <xf numFmtId="0" fontId="0" fillId="8" borderId="31" xfId="0" applyFill="1" applyBorder="1" applyAlignment="1">
      <alignment horizontal="center" vertical="center"/>
    </xf>
    <xf numFmtId="0" fontId="0" fillId="7" borderId="31" xfId="0" applyFill="1" applyBorder="1" applyAlignment="1">
      <alignment horizontal="center" vertical="center"/>
    </xf>
    <xf numFmtId="0" fontId="0" fillId="6" borderId="31" xfId="0" applyFill="1" applyBorder="1" applyAlignment="1">
      <alignment horizontal="center" vertical="center"/>
    </xf>
    <xf numFmtId="180" fontId="0" fillId="0" borderId="0" xfId="0" applyNumberFormat="1">
      <alignment vertical="center"/>
    </xf>
    <xf numFmtId="0" fontId="0" fillId="0" borderId="16" xfId="0" applyBorder="1" applyAlignment="1">
      <alignment vertical="center" shrinkToFit="1"/>
    </xf>
    <xf numFmtId="180" fontId="0" fillId="0" borderId="16" xfId="0" applyNumberFormat="1" applyBorder="1" applyAlignment="1">
      <alignment vertical="center" shrinkToFit="1"/>
    </xf>
    <xf numFmtId="0" fontId="73" fillId="0" borderId="16" xfId="0" applyFont="1" applyBorder="1" applyAlignment="1">
      <alignment vertical="center" shrinkToFit="1"/>
    </xf>
    <xf numFmtId="0" fontId="74" fillId="0" borderId="16" xfId="0" applyFont="1" applyBorder="1" applyAlignment="1">
      <alignment vertical="center" shrinkToFit="1"/>
    </xf>
    <xf numFmtId="0" fontId="72" fillId="8" borderId="16" xfId="0" applyFont="1" applyFill="1" applyBorder="1" applyAlignment="1">
      <alignment horizontal="center" vertical="center"/>
    </xf>
    <xf numFmtId="180" fontId="72" fillId="8" borderId="16" xfId="0" applyNumberFormat="1" applyFont="1" applyFill="1" applyBorder="1" applyAlignment="1">
      <alignment horizontal="center" vertical="center"/>
    </xf>
    <xf numFmtId="0" fontId="75" fillId="0" borderId="0" xfId="0" applyFont="1">
      <alignment vertical="center"/>
    </xf>
    <xf numFmtId="0" fontId="49" fillId="7" borderId="16" xfId="5" applyFont="1" applyFill="1" applyBorder="1" applyAlignment="1" applyProtection="1">
      <alignment horizontal="center" vertical="center" wrapText="1" shrinkToFit="1"/>
      <protection locked="0"/>
    </xf>
    <xf numFmtId="180" fontId="37" fillId="7" borderId="16" xfId="5" applyNumberFormat="1" applyFont="1" applyFill="1" applyBorder="1" applyAlignment="1" applyProtection="1">
      <alignment horizontal="center" vertical="center" wrapText="1" shrinkToFit="1"/>
      <protection locked="0"/>
    </xf>
    <xf numFmtId="0" fontId="37" fillId="7" borderId="16" xfId="5" applyFont="1" applyFill="1" applyBorder="1" applyAlignment="1">
      <alignment horizontal="center" vertical="center" shrinkToFit="1"/>
    </xf>
    <xf numFmtId="188" fontId="0" fillId="0" borderId="16" xfId="0" applyNumberFormat="1" applyBorder="1" applyAlignment="1">
      <alignment vertical="center" shrinkToFit="1"/>
    </xf>
    <xf numFmtId="188" fontId="49" fillId="7" borderId="16" xfId="5" applyNumberFormat="1" applyFont="1" applyFill="1" applyBorder="1" applyAlignment="1" applyProtection="1">
      <alignment horizontal="center" vertical="center" shrinkToFit="1"/>
      <protection locked="0"/>
    </xf>
    <xf numFmtId="180" fontId="74" fillId="0" borderId="16" xfId="0" applyNumberFormat="1" applyFont="1" applyBorder="1" applyAlignment="1">
      <alignment vertical="center" shrinkToFit="1"/>
    </xf>
    <xf numFmtId="188" fontId="74" fillId="0" borderId="16" xfId="0" applyNumberFormat="1" applyFont="1" applyBorder="1" applyAlignment="1">
      <alignment vertical="center" shrinkToFit="1"/>
    </xf>
    <xf numFmtId="0" fontId="29" fillId="0" borderId="0" xfId="0" applyFont="1" applyAlignment="1">
      <alignment horizontal="distributed" vertical="center" justifyLastLine="1"/>
    </xf>
    <xf numFmtId="0" fontId="29" fillId="0" borderId="0" xfId="0" applyFont="1" applyAlignment="1">
      <alignment horizontal="center" vertical="center"/>
    </xf>
    <xf numFmtId="0" fontId="29" fillId="0" borderId="0" xfId="0" applyFont="1" applyAlignment="1">
      <alignment vertical="center" justifyLastLine="1"/>
    </xf>
    <xf numFmtId="49" fontId="29" fillId="0" borderId="0" xfId="0" applyNumberFormat="1" applyFont="1">
      <alignment vertical="center"/>
    </xf>
    <xf numFmtId="49" fontId="29" fillId="0" borderId="0" xfId="0" applyNumberFormat="1" applyFont="1" applyAlignment="1">
      <alignment horizontal="center" vertical="center"/>
    </xf>
    <xf numFmtId="49" fontId="29" fillId="0" borderId="0" xfId="0" applyNumberFormat="1" applyFont="1" applyAlignment="1">
      <alignment horizontal="left" vertical="center"/>
    </xf>
    <xf numFmtId="49" fontId="69" fillId="0" borderId="0" xfId="0" applyNumberFormat="1" applyFont="1" applyAlignment="1">
      <alignment horizontal="left" vertical="center"/>
    </xf>
    <xf numFmtId="0" fontId="69" fillId="0" borderId="0" xfId="0" applyFont="1">
      <alignment vertical="center"/>
    </xf>
    <xf numFmtId="49" fontId="29" fillId="0" borderId="0" xfId="0" applyNumberFormat="1" applyFont="1" applyAlignment="1">
      <alignment horizontal="right" vertical="center"/>
    </xf>
    <xf numFmtId="0" fontId="72" fillId="8" borderId="16" xfId="0" applyFont="1" applyFill="1" applyBorder="1" applyAlignment="1">
      <alignment horizontal="center" vertical="center" wrapText="1"/>
    </xf>
    <xf numFmtId="0" fontId="29" fillId="0" borderId="6" xfId="0" applyFont="1" applyBorder="1" applyAlignment="1">
      <alignment horizontal="center" vertical="center"/>
    </xf>
    <xf numFmtId="0" fontId="29" fillId="0" borderId="8" xfId="0" applyFont="1" applyBorder="1" applyAlignment="1">
      <alignment horizontal="center" vertical="center"/>
    </xf>
    <xf numFmtId="0" fontId="29" fillId="0" borderId="10" xfId="0" applyFont="1" applyBorder="1" applyAlignment="1">
      <alignment horizontal="center" vertical="center"/>
    </xf>
    <xf numFmtId="0" fontId="29" fillId="0" borderId="27" xfId="0" applyFont="1" applyBorder="1" applyAlignment="1">
      <alignment horizontal="center" vertical="center"/>
    </xf>
    <xf numFmtId="0" fontId="29" fillId="0" borderId="29" xfId="0" applyFont="1" applyBorder="1" applyAlignment="1">
      <alignment horizontal="center" vertical="center"/>
    </xf>
    <xf numFmtId="0" fontId="29" fillId="0" borderId="28" xfId="0" applyFont="1" applyBorder="1" applyAlignment="1">
      <alignment horizontal="center" vertical="center"/>
    </xf>
    <xf numFmtId="14" fontId="0" fillId="8" borderId="16" xfId="0" applyNumberFormat="1" applyFill="1" applyBorder="1" applyAlignment="1">
      <alignment horizontal="center" vertical="center" shrinkToFit="1"/>
    </xf>
    <xf numFmtId="0" fontId="0" fillId="8" borderId="3" xfId="0" applyFill="1" applyBorder="1" applyAlignment="1">
      <alignment horizontal="center" vertical="top"/>
    </xf>
    <xf numFmtId="0" fontId="0" fillId="8" borderId="4" xfId="0" applyFill="1" applyBorder="1" applyAlignment="1">
      <alignment horizontal="center" vertical="top"/>
    </xf>
    <xf numFmtId="0" fontId="0" fillId="8" borderId="5" xfId="0" applyFill="1" applyBorder="1" applyAlignment="1">
      <alignment horizontal="center" vertical="top"/>
    </xf>
    <xf numFmtId="0" fontId="58" fillId="0" borderId="0" xfId="0" applyFont="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14" fontId="0" fillId="8" borderId="16" xfId="0" applyNumberFormat="1" applyFill="1" applyBorder="1" applyAlignment="1">
      <alignment horizontal="center" vertical="center"/>
    </xf>
    <xf numFmtId="49" fontId="0" fillId="8" borderId="16" xfId="0" applyNumberFormat="1" applyFill="1" applyBorder="1" applyAlignment="1">
      <alignment horizontal="center" vertical="center" shrinkToFit="1"/>
    </xf>
    <xf numFmtId="0" fontId="22" fillId="0" borderId="27" xfId="0" applyFont="1" applyBorder="1" applyAlignment="1">
      <alignment horizontal="center" vertical="center"/>
    </xf>
    <xf numFmtId="0" fontId="22" fillId="0" borderId="29" xfId="0" applyFont="1" applyBorder="1" applyAlignment="1">
      <alignment horizontal="center" vertical="center"/>
    </xf>
    <xf numFmtId="0" fontId="22" fillId="0" borderId="16" xfId="0" applyFont="1" applyBorder="1" applyAlignment="1">
      <alignment horizontal="center" vertical="center"/>
    </xf>
    <xf numFmtId="14" fontId="0" fillId="6" borderId="16" xfId="0" applyNumberFormat="1" applyFill="1" applyBorder="1" applyAlignment="1">
      <alignment horizontal="center" vertical="center"/>
    </xf>
    <xf numFmtId="49" fontId="0" fillId="6" borderId="16" xfId="0" applyNumberFormat="1" applyFill="1" applyBorder="1" applyAlignment="1">
      <alignment horizontal="center" vertical="center" shrinkToFit="1"/>
    </xf>
    <xf numFmtId="0" fontId="22" fillId="0" borderId="28" xfId="0" applyFont="1" applyBorder="1" applyAlignment="1">
      <alignment horizontal="center" vertical="center"/>
    </xf>
    <xf numFmtId="0" fontId="0" fillId="8" borderId="16" xfId="0" applyFill="1" applyBorder="1" applyAlignment="1">
      <alignment horizontal="center" vertical="center"/>
    </xf>
    <xf numFmtId="0" fontId="57" fillId="8" borderId="16" xfId="15" applyFill="1" applyBorder="1" applyAlignment="1">
      <alignment horizontal="center" vertical="center"/>
    </xf>
    <xf numFmtId="0" fontId="57" fillId="7" borderId="3" xfId="15" applyFill="1" applyBorder="1" applyAlignment="1">
      <alignment horizontal="center" vertical="center"/>
    </xf>
    <xf numFmtId="0" fontId="57" fillId="7" borderId="4" xfId="15" applyFill="1" applyBorder="1" applyAlignment="1">
      <alignment horizontal="center" vertical="center"/>
    </xf>
    <xf numFmtId="0" fontId="57" fillId="7" borderId="5" xfId="15" applyFill="1" applyBorder="1" applyAlignment="1">
      <alignment horizontal="center" vertical="center"/>
    </xf>
    <xf numFmtId="0" fontId="57" fillId="8" borderId="3" xfId="15" applyFill="1" applyBorder="1" applyAlignment="1">
      <alignment horizontal="center" vertical="center"/>
    </xf>
    <xf numFmtId="0" fontId="57" fillId="8" borderId="4" xfId="15" applyFill="1" applyBorder="1" applyAlignment="1">
      <alignment horizontal="center" vertical="center"/>
    </xf>
    <xf numFmtId="0" fontId="57" fillId="8" borderId="5" xfId="15" applyFill="1" applyBorder="1" applyAlignment="1">
      <alignment horizontal="center" vertical="center"/>
    </xf>
    <xf numFmtId="0" fontId="57" fillId="0" borderId="16" xfId="15" applyBorder="1" applyAlignment="1">
      <alignment horizontal="left" vertical="center" wrapText="1"/>
    </xf>
    <xf numFmtId="0" fontId="57" fillId="0" borderId="16" xfId="15" applyBorder="1" applyAlignment="1">
      <alignment horizontal="left" vertical="center"/>
    </xf>
    <xf numFmtId="0" fontId="57" fillId="8" borderId="0" xfId="15" applyFill="1" applyAlignment="1">
      <alignment horizontal="center"/>
    </xf>
    <xf numFmtId="0" fontId="57" fillId="8" borderId="1" xfId="15" applyFill="1" applyBorder="1" applyAlignment="1">
      <alignment horizontal="center"/>
    </xf>
    <xf numFmtId="0" fontId="57" fillId="0" borderId="1" xfId="15" applyBorder="1" applyAlignment="1">
      <alignment horizontal="center" vertical="center"/>
    </xf>
    <xf numFmtId="0" fontId="57" fillId="0" borderId="3" xfId="15" applyBorder="1" applyAlignment="1">
      <alignment horizontal="left" vertical="center"/>
    </xf>
    <xf numFmtId="0" fontId="57" fillId="0" borderId="4" xfId="15" applyBorder="1" applyAlignment="1">
      <alignment horizontal="left" vertical="center"/>
    </xf>
    <xf numFmtId="0" fontId="57" fillId="0" borderId="5" xfId="15" applyBorder="1" applyAlignment="1">
      <alignment horizontal="left" vertical="center"/>
    </xf>
    <xf numFmtId="0" fontId="57" fillId="7" borderId="1" xfId="15" applyFill="1" applyBorder="1" applyAlignment="1">
      <alignment horizontal="center"/>
    </xf>
    <xf numFmtId="14" fontId="57" fillId="7" borderId="1" xfId="15" applyNumberFormat="1" applyFill="1" applyBorder="1" applyAlignment="1">
      <alignment horizontal="left"/>
    </xf>
    <xf numFmtId="0" fontId="57" fillId="7" borderId="1" xfId="15" applyFill="1" applyBorder="1" applyAlignment="1">
      <alignment horizontal="left"/>
    </xf>
    <xf numFmtId="0" fontId="57" fillId="0" borderId="0" xfId="15" applyAlignment="1">
      <alignment horizontal="center" vertical="center"/>
    </xf>
    <xf numFmtId="0" fontId="57" fillId="8" borderId="0" xfId="15" applyFill="1" applyAlignment="1">
      <alignment horizontal="center" vertical="center"/>
    </xf>
    <xf numFmtId="14" fontId="66" fillId="7" borderId="1" xfId="15" applyNumberFormat="1" applyFont="1" applyFill="1" applyBorder="1" applyAlignment="1">
      <alignment horizontal="center"/>
    </xf>
    <xf numFmtId="0" fontId="66" fillId="7" borderId="1" xfId="15" applyFont="1" applyFill="1" applyBorder="1" applyAlignment="1">
      <alignment horizontal="center"/>
    </xf>
    <xf numFmtId="0" fontId="33" fillId="8" borderId="0" xfId="15" applyFont="1" applyFill="1" applyAlignment="1">
      <alignment horizontal="center"/>
    </xf>
    <xf numFmtId="0" fontId="33" fillId="8" borderId="1" xfId="15" applyFont="1" applyFill="1" applyBorder="1" applyAlignment="1">
      <alignment horizontal="center"/>
    </xf>
    <xf numFmtId="0" fontId="67" fillId="0" borderId="0" xfId="15" applyFont="1" applyAlignment="1">
      <alignment horizontal="center" vertical="center"/>
    </xf>
    <xf numFmtId="49" fontId="37" fillId="8" borderId="3" xfId="5" applyNumberFormat="1" applyFont="1" applyFill="1" applyBorder="1" applyAlignment="1" applyProtection="1">
      <alignment horizontal="center" vertical="center" wrapText="1" shrinkToFit="1"/>
      <protection locked="0"/>
    </xf>
    <xf numFmtId="49" fontId="37" fillId="8" borderId="5" xfId="5" applyNumberFormat="1" applyFont="1" applyFill="1" applyBorder="1" applyAlignment="1" applyProtection="1">
      <alignment horizontal="center" vertical="center" wrapText="1" shrinkToFit="1"/>
      <protection locked="0"/>
    </xf>
    <xf numFmtId="183" fontId="39" fillId="8" borderId="4" xfId="5" applyNumberFormat="1" applyFont="1" applyFill="1" applyBorder="1" applyAlignment="1">
      <alignment horizontal="center" vertical="center" shrinkToFit="1"/>
    </xf>
    <xf numFmtId="0" fontId="36" fillId="0" borderId="27" xfId="5" applyFont="1" applyBorder="1" applyAlignment="1">
      <alignment horizontal="center" vertical="center" shrinkToFit="1"/>
    </xf>
    <xf numFmtId="0" fontId="36" fillId="0" borderId="28" xfId="5" applyFont="1" applyBorder="1" applyAlignment="1">
      <alignment horizontal="center" vertical="center" shrinkToFit="1"/>
    </xf>
    <xf numFmtId="0" fontId="36" fillId="0" borderId="16" xfId="5" applyFont="1" applyBorder="1" applyAlignment="1">
      <alignment horizontal="center" vertical="center" wrapText="1" shrinkToFit="1"/>
    </xf>
    <xf numFmtId="0" fontId="51" fillId="0" borderId="27" xfId="5" applyFont="1" applyBorder="1" applyAlignment="1">
      <alignment horizontal="center" vertical="center" wrapText="1" shrinkToFit="1"/>
    </xf>
    <xf numFmtId="0" fontId="51" fillId="0" borderId="28" xfId="5" applyFont="1" applyBorder="1" applyAlignment="1">
      <alignment horizontal="center" vertical="center" wrapText="1" shrinkToFit="1"/>
    </xf>
    <xf numFmtId="0" fontId="36" fillId="0" borderId="6" xfId="5" applyFont="1" applyBorder="1" applyAlignment="1">
      <alignment horizontal="center" vertical="center" wrapText="1" shrinkToFit="1"/>
    </xf>
    <xf numFmtId="0" fontId="36" fillId="0" borderId="7" xfId="5" applyFont="1" applyBorder="1" applyAlignment="1">
      <alignment horizontal="center" vertical="center" wrapText="1" shrinkToFit="1"/>
    </xf>
    <xf numFmtId="0" fontId="36" fillId="0" borderId="10" xfId="5" applyFont="1" applyBorder="1" applyAlignment="1">
      <alignment horizontal="center" vertical="center" wrapText="1" shrinkToFit="1"/>
    </xf>
    <xf numFmtId="0" fontId="36" fillId="0" borderId="11" xfId="5" applyFont="1" applyBorder="1" applyAlignment="1">
      <alignment horizontal="center" vertical="center" wrapText="1" shrinkToFit="1"/>
    </xf>
    <xf numFmtId="0" fontId="37" fillId="8" borderId="13" xfId="5" applyFont="1" applyFill="1" applyBorder="1" applyAlignment="1" applyProtection="1">
      <alignment horizontal="left" vertical="center" shrinkToFit="1"/>
      <protection locked="0"/>
    </xf>
    <xf numFmtId="49" fontId="43" fillId="0" borderId="15" xfId="13" applyNumberFormat="1" applyFont="1" applyBorder="1" applyAlignment="1">
      <alignment horizontal="distributed" vertical="center" shrinkToFit="1"/>
    </xf>
    <xf numFmtId="180" fontId="37" fillId="6" borderId="15" xfId="5" applyNumberFormat="1" applyFont="1" applyFill="1" applyBorder="1" applyAlignment="1" applyProtection="1">
      <alignment horizontal="left" vertical="center" indent="1" shrinkToFit="1"/>
      <protection locked="0"/>
    </xf>
    <xf numFmtId="180" fontId="37" fillId="6" borderId="13" xfId="5" applyNumberFormat="1" applyFont="1" applyFill="1" applyBorder="1" applyAlignment="1" applyProtection="1">
      <alignment horizontal="left" vertical="center" indent="1" shrinkToFit="1"/>
      <protection locked="0"/>
    </xf>
    <xf numFmtId="0" fontId="36" fillId="0" borderId="16" xfId="5" applyFont="1" applyBorder="1" applyAlignment="1" applyProtection="1">
      <alignment horizontal="center" vertical="center"/>
      <protection locked="0"/>
    </xf>
    <xf numFmtId="49" fontId="39" fillId="0" borderId="13" xfId="5" applyNumberFormat="1" applyFont="1" applyBorder="1" applyAlignment="1">
      <alignment horizontal="distributed" vertical="center" wrapText="1"/>
    </xf>
    <xf numFmtId="49" fontId="39" fillId="0" borderId="14" xfId="5" applyNumberFormat="1" applyFont="1" applyBorder="1" applyAlignment="1">
      <alignment horizontal="distributed" vertical="center"/>
    </xf>
    <xf numFmtId="49" fontId="37" fillId="8" borderId="14" xfId="5" applyNumberFormat="1" applyFont="1" applyFill="1" applyBorder="1" applyAlignment="1" applyProtection="1">
      <alignment horizontal="left" vertical="center" indent="1" shrinkToFit="1"/>
      <protection locked="0"/>
    </xf>
    <xf numFmtId="49" fontId="39" fillId="0" borderId="0" xfId="5" applyNumberFormat="1" applyFont="1" applyAlignment="1">
      <alignment horizontal="center"/>
    </xf>
    <xf numFmtId="49" fontId="39" fillId="0" borderId="0" xfId="5" applyNumberFormat="1" applyFont="1" applyAlignment="1">
      <alignment horizontal="center" shrinkToFit="1"/>
    </xf>
    <xf numFmtId="49" fontId="39" fillId="0" borderId="13" xfId="5" applyNumberFormat="1" applyFont="1" applyBorder="1" applyAlignment="1">
      <alignment horizontal="center" vertical="center" wrapText="1"/>
    </xf>
    <xf numFmtId="14" fontId="37" fillId="6" borderId="13" xfId="5" applyNumberFormat="1" applyFont="1" applyFill="1" applyBorder="1" applyAlignment="1" applyProtection="1">
      <alignment horizontal="left" vertical="center" shrinkToFit="1"/>
      <protection locked="0"/>
    </xf>
    <xf numFmtId="0" fontId="37" fillId="6" borderId="13" xfId="5" applyFont="1" applyFill="1" applyBorder="1" applyAlignment="1" applyProtection="1">
      <alignment horizontal="left" vertical="center" shrinkToFit="1"/>
      <protection locked="0"/>
    </xf>
    <xf numFmtId="14" fontId="37" fillId="6" borderId="0" xfId="5" applyNumberFormat="1" applyFont="1" applyFill="1" applyAlignment="1" applyProtection="1">
      <alignment horizontal="left" shrinkToFit="1"/>
      <protection locked="0"/>
    </xf>
    <xf numFmtId="0" fontId="37" fillId="6" borderId="0" xfId="5" applyFont="1" applyFill="1" applyAlignment="1" applyProtection="1">
      <alignment horizontal="left" shrinkToFit="1"/>
      <protection locked="0"/>
    </xf>
    <xf numFmtId="0" fontId="37" fillId="7" borderId="0" xfId="5" applyFont="1" applyFill="1" applyAlignment="1" applyProtection="1">
      <alignment horizontal="left" vertical="center"/>
      <protection locked="0"/>
    </xf>
    <xf numFmtId="49" fontId="39" fillId="0" borderId="14" xfId="5" applyNumberFormat="1" applyFont="1" applyBorder="1" applyAlignment="1">
      <alignment horizontal="distributed" vertical="center" wrapText="1"/>
    </xf>
    <xf numFmtId="14" fontId="37" fillId="6" borderId="13" xfId="5" applyNumberFormat="1" applyFont="1" applyFill="1" applyBorder="1" applyAlignment="1" applyProtection="1">
      <alignment horizontal="left" vertical="center" indent="1" shrinkToFit="1"/>
      <protection locked="0"/>
    </xf>
    <xf numFmtId="0" fontId="37" fillId="6" borderId="13" xfId="5" applyFont="1" applyFill="1" applyBorder="1" applyAlignment="1" applyProtection="1">
      <alignment horizontal="left" vertical="center" indent="1" shrinkToFit="1"/>
      <protection locked="0"/>
    </xf>
    <xf numFmtId="0" fontId="36" fillId="0" borderId="0" xfId="13" applyFont="1" applyAlignment="1">
      <alignment horizontal="center" vertical="center"/>
    </xf>
    <xf numFmtId="0" fontId="37" fillId="6" borderId="14" xfId="5" applyFont="1" applyFill="1" applyBorder="1" applyAlignment="1" applyProtection="1">
      <alignment horizontal="left" vertical="center" indent="1" shrinkToFit="1"/>
      <protection locked="0"/>
    </xf>
    <xf numFmtId="0" fontId="36" fillId="0" borderId="16" xfId="13" applyFont="1" applyBorder="1" applyAlignment="1">
      <alignment horizontal="center" vertical="center"/>
    </xf>
    <xf numFmtId="0" fontId="37" fillId="7" borderId="14" xfId="5" applyFont="1" applyFill="1" applyBorder="1" applyAlignment="1" applyProtection="1">
      <alignment horizontal="left" vertical="center" indent="1" shrinkToFit="1"/>
      <protection locked="0"/>
    </xf>
    <xf numFmtId="0" fontId="37" fillId="8" borderId="27" xfId="5" applyFont="1" applyFill="1" applyBorder="1" applyAlignment="1">
      <alignment horizontal="center" vertical="center"/>
    </xf>
    <xf numFmtId="0" fontId="37" fillId="8" borderId="29" xfId="5" applyFont="1" applyFill="1" applyBorder="1" applyAlignment="1">
      <alignment horizontal="center" vertical="center"/>
    </xf>
    <xf numFmtId="0" fontId="37" fillId="8" borderId="28" xfId="5" applyFont="1" applyFill="1" applyBorder="1" applyAlignment="1">
      <alignment horizontal="center" vertical="center"/>
    </xf>
    <xf numFmtId="49" fontId="39" fillId="0" borderId="16" xfId="5" applyNumberFormat="1" applyFont="1" applyBorder="1" applyAlignment="1">
      <alignment horizontal="center" vertical="center" wrapText="1"/>
    </xf>
    <xf numFmtId="180" fontId="37" fillId="7" borderId="15" xfId="5" applyNumberFormat="1" applyFont="1" applyFill="1" applyBorder="1" applyAlignment="1" applyProtection="1">
      <alignment horizontal="left" vertical="center" indent="1"/>
      <protection locked="0"/>
    </xf>
    <xf numFmtId="180" fontId="37" fillId="7" borderId="13" xfId="5" applyNumberFormat="1" applyFont="1" applyFill="1" applyBorder="1" applyAlignment="1" applyProtection="1">
      <alignment horizontal="left" vertical="center" indent="1"/>
      <protection locked="0"/>
    </xf>
    <xf numFmtId="0" fontId="37" fillId="0" borderId="0" xfId="5" applyFont="1" applyAlignment="1">
      <alignment horizontal="center" vertical="center"/>
    </xf>
    <xf numFmtId="187" fontId="39" fillId="8" borderId="15" xfId="5" applyNumberFormat="1" applyFont="1" applyFill="1" applyBorder="1" applyAlignment="1">
      <alignment horizontal="center" vertical="center"/>
    </xf>
    <xf numFmtId="49" fontId="39" fillId="0" borderId="13" xfId="5" applyNumberFormat="1" applyFont="1" applyBorder="1" applyAlignment="1">
      <alignment horizontal="distributed" vertical="center"/>
    </xf>
    <xf numFmtId="0" fontId="37" fillId="8" borderId="13" xfId="5" applyFont="1" applyFill="1" applyBorder="1" applyAlignment="1" applyProtection="1">
      <alignment horizontal="left" vertical="center" indent="1" shrinkToFit="1"/>
      <protection locked="0"/>
    </xf>
    <xf numFmtId="49" fontId="37" fillId="8" borderId="27" xfId="5" applyNumberFormat="1" applyFont="1" applyFill="1" applyBorder="1" applyAlignment="1" applyProtection="1">
      <alignment horizontal="center" vertical="center"/>
      <protection locked="0"/>
    </xf>
    <xf numFmtId="49" fontId="37" fillId="8" borderId="28" xfId="5" applyNumberFormat="1" applyFont="1" applyFill="1" applyBorder="1" applyAlignment="1" applyProtection="1">
      <alignment horizontal="center" vertical="center" shrinkToFit="1"/>
      <protection locked="0"/>
    </xf>
    <xf numFmtId="38" fontId="40" fillId="6" borderId="1" xfId="8" applyFont="1" applyFill="1" applyBorder="1" applyAlignment="1" applyProtection="1">
      <alignment horizontal="left" vertical="center" shrinkToFit="1"/>
      <protection locked="0"/>
    </xf>
    <xf numFmtId="0" fontId="37" fillId="7" borderId="14" xfId="5" applyFont="1" applyFill="1" applyBorder="1" applyAlignment="1" applyProtection="1">
      <alignment horizontal="left" vertical="center" shrinkToFit="1"/>
      <protection locked="0"/>
    </xf>
    <xf numFmtId="0" fontId="39" fillId="0" borderId="16" xfId="5" applyFont="1" applyBorder="1" applyAlignment="1">
      <alignment horizontal="center" vertical="center" wrapText="1" shrinkToFit="1"/>
    </xf>
    <xf numFmtId="0" fontId="37" fillId="7" borderId="14" xfId="5" applyFont="1" applyFill="1" applyBorder="1" applyAlignment="1" applyProtection="1">
      <alignment horizontal="left" vertical="center" indent="1"/>
      <protection locked="0"/>
    </xf>
    <xf numFmtId="0" fontId="36" fillId="0" borderId="0" xfId="5" applyFont="1" applyAlignment="1">
      <alignment horizontal="center" vertical="center"/>
    </xf>
    <xf numFmtId="0" fontId="38" fillId="0" borderId="0" xfId="14" applyFont="1" applyAlignment="1">
      <alignment horizontal="center" vertical="center"/>
    </xf>
    <xf numFmtId="14" fontId="36" fillId="6" borderId="0" xfId="5" applyNumberFormat="1" applyFont="1" applyFill="1" applyAlignment="1" applyProtection="1">
      <alignment horizontal="left" vertical="center"/>
      <protection locked="0"/>
    </xf>
    <xf numFmtId="0" fontId="36" fillId="6" borderId="0" xfId="5" applyFont="1" applyFill="1" applyAlignment="1" applyProtection="1">
      <alignment horizontal="left" vertical="center"/>
      <protection locked="0"/>
    </xf>
    <xf numFmtId="49" fontId="37" fillId="0" borderId="0" xfId="5" applyNumberFormat="1" applyFont="1" applyAlignment="1">
      <alignment horizontal="center" vertical="center"/>
    </xf>
    <xf numFmtId="177" fontId="37" fillId="0" borderId="13" xfId="5" applyNumberFormat="1" applyFont="1" applyBorder="1" applyAlignment="1" applyProtection="1">
      <alignment horizontal="center" vertical="center" shrinkToFit="1"/>
      <protection locked="0"/>
    </xf>
    <xf numFmtId="182" fontId="23" fillId="7" borderId="16" xfId="0" applyNumberFormat="1" applyFont="1" applyFill="1" applyBorder="1" applyAlignment="1">
      <alignment horizontal="center" vertical="center" shrinkToFit="1"/>
    </xf>
    <xf numFmtId="0" fontId="23" fillId="5" borderId="3" xfId="0" applyFont="1" applyFill="1" applyBorder="1" applyAlignment="1">
      <alignment horizontal="center" vertical="center" shrinkToFit="1"/>
    </xf>
    <xf numFmtId="0" fontId="23" fillId="5" borderId="4" xfId="0" applyFont="1" applyFill="1" applyBorder="1" applyAlignment="1">
      <alignment horizontal="center" vertical="center" shrinkToFit="1"/>
    </xf>
    <xf numFmtId="0" fontId="23" fillId="5" borderId="5" xfId="0" applyFont="1" applyFill="1" applyBorder="1" applyAlignment="1">
      <alignment horizontal="center" vertical="center" shrinkToFit="1"/>
    </xf>
    <xf numFmtId="0" fontId="15" fillId="0" borderId="6"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11" xfId="0" applyFont="1" applyBorder="1" applyAlignment="1">
      <alignment horizontal="center" vertical="center" shrinkToFit="1"/>
    </xf>
    <xf numFmtId="49" fontId="18" fillId="0" borderId="15" xfId="0" applyNumberFormat="1" applyFont="1" applyBorder="1" applyAlignment="1">
      <alignment horizontal="center" vertical="center" shrinkToFit="1"/>
    </xf>
    <xf numFmtId="49" fontId="18" fillId="0" borderId="13" xfId="0" applyNumberFormat="1" applyFont="1" applyBorder="1" applyAlignment="1">
      <alignment horizontal="distributed" vertical="center" wrapText="1"/>
    </xf>
    <xf numFmtId="180" fontId="1" fillId="7" borderId="15" xfId="0" applyNumberFormat="1" applyFont="1" applyFill="1" applyBorder="1" applyAlignment="1">
      <alignment horizontal="left" vertical="center" shrinkToFit="1"/>
    </xf>
    <xf numFmtId="180" fontId="1" fillId="7" borderId="13" xfId="0" applyNumberFormat="1" applyFont="1" applyFill="1" applyBorder="1" applyAlignment="1">
      <alignment horizontal="left" vertical="center" shrinkToFit="1"/>
    </xf>
    <xf numFmtId="49" fontId="18" fillId="0" borderId="14" xfId="0" applyNumberFormat="1" applyFont="1" applyBorder="1" applyAlignment="1">
      <alignment horizontal="distributed" vertical="center"/>
    </xf>
    <xf numFmtId="180" fontId="1" fillId="8" borderId="13" xfId="0" applyNumberFormat="1" applyFont="1" applyFill="1" applyBorder="1" applyAlignment="1">
      <alignment horizontal="left" vertical="center" shrinkToFit="1"/>
    </xf>
    <xf numFmtId="49" fontId="1" fillId="0" borderId="1" xfId="0" applyNumberFormat="1" applyFont="1" applyBorder="1" applyAlignment="1">
      <alignment horizontal="center" vertical="center" shrinkToFit="1"/>
    </xf>
    <xf numFmtId="49" fontId="1" fillId="0" borderId="11" xfId="0" applyNumberFormat="1" applyFont="1" applyBorder="1" applyAlignment="1">
      <alignment horizontal="center" vertical="center" shrinkToFit="1"/>
    </xf>
    <xf numFmtId="49" fontId="18" fillId="0" borderId="0" xfId="0" applyNumberFormat="1" applyFont="1" applyAlignment="1">
      <alignment horizontal="distributed" wrapText="1"/>
    </xf>
    <xf numFmtId="49" fontId="18" fillId="0" borderId="0" xfId="0" applyNumberFormat="1" applyFont="1" applyAlignment="1">
      <alignment horizontal="distributed"/>
    </xf>
    <xf numFmtId="180" fontId="1" fillId="0" borderId="0" xfId="0" applyNumberFormat="1" applyFont="1" applyAlignment="1">
      <alignment horizontal="left" shrinkToFit="1"/>
    </xf>
    <xf numFmtId="180" fontId="0" fillId="0" borderId="0" xfId="0" applyNumberFormat="1" applyAlignment="1">
      <alignment horizontal="left" shrinkToFit="1"/>
    </xf>
    <xf numFmtId="183" fontId="1" fillId="0" borderId="1" xfId="0" applyNumberFormat="1" applyFont="1" applyBorder="1" applyAlignment="1">
      <alignment horizontal="center" vertical="center"/>
    </xf>
    <xf numFmtId="49" fontId="18" fillId="0" borderId="13" xfId="0" applyNumberFormat="1" applyFont="1" applyBorder="1" applyAlignment="1">
      <alignment horizontal="distributed" vertical="center"/>
    </xf>
    <xf numFmtId="182" fontId="1" fillId="0" borderId="13" xfId="0" applyNumberFormat="1" applyFont="1" applyBorder="1" applyAlignment="1">
      <alignment vertical="center" shrinkToFit="1"/>
    </xf>
    <xf numFmtId="182" fontId="1" fillId="0" borderId="13" xfId="0" applyNumberFormat="1" applyFont="1" applyBorder="1" applyAlignment="1">
      <alignment horizontal="left" vertical="center" shrinkToFit="1"/>
    </xf>
    <xf numFmtId="0" fontId="6" fillId="0" borderId="1" xfId="0" applyFont="1" applyBorder="1">
      <alignment vertical="center"/>
    </xf>
    <xf numFmtId="0" fontId="5" fillId="0" borderId="1" xfId="0" applyFont="1" applyBorder="1" applyAlignment="1">
      <alignment horizontal="right" vertical="center"/>
    </xf>
    <xf numFmtId="49" fontId="18" fillId="0" borderId="15" xfId="0" applyNumberFormat="1" applyFont="1" applyBorder="1" applyAlignment="1">
      <alignment horizontal="distributed"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3" fillId="0" borderId="0" xfId="0" applyFont="1" applyAlignment="1">
      <alignment horizontal="center" vertical="center"/>
    </xf>
    <xf numFmtId="49" fontId="15" fillId="0" borderId="13" xfId="0" applyNumberFormat="1" applyFont="1" applyBorder="1" applyAlignment="1">
      <alignment horizontal="distributed" vertical="center"/>
    </xf>
    <xf numFmtId="182" fontId="16" fillId="0" borderId="13" xfId="0" applyNumberFormat="1" applyFont="1" applyBorder="1" applyAlignment="1">
      <alignment horizontal="center" vertical="center" shrinkToFit="1"/>
    </xf>
    <xf numFmtId="14" fontId="15" fillId="0" borderId="0" xfId="0" applyNumberFormat="1" applyFont="1" applyAlignment="1">
      <alignment horizontal="distributed" vertical="center"/>
    </xf>
    <xf numFmtId="183" fontId="1" fillId="7" borderId="15" xfId="0" applyNumberFormat="1" applyFont="1" applyFill="1" applyBorder="1" applyAlignment="1">
      <alignment horizontal="center" vertical="center"/>
    </xf>
    <xf numFmtId="49" fontId="7" fillId="0" borderId="0" xfId="5" applyNumberFormat="1" applyFont="1" applyAlignment="1">
      <alignment horizontal="center" vertical="center" shrinkToFit="1"/>
    </xf>
    <xf numFmtId="182" fontId="4" fillId="7" borderId="0" xfId="5" applyNumberFormat="1" applyFont="1" applyFill="1" applyAlignment="1">
      <alignment horizontal="center" vertical="center" shrinkToFit="1"/>
    </xf>
    <xf numFmtId="49" fontId="1" fillId="0" borderId="0" xfId="0" applyNumberFormat="1" applyFont="1" applyAlignment="1">
      <alignment horizontal="center" vertical="center" shrinkToFit="1"/>
    </xf>
    <xf numFmtId="0" fontId="17" fillId="0" borderId="0" xfId="0" applyFont="1" applyAlignment="1">
      <alignment horizontal="center" vertical="center" shrinkToFit="1"/>
    </xf>
    <xf numFmtId="49" fontId="18" fillId="0" borderId="14" xfId="0" applyNumberFormat="1" applyFont="1" applyBorder="1" applyAlignment="1">
      <alignment horizontal="distributed" vertical="center" wrapText="1"/>
    </xf>
    <xf numFmtId="49" fontId="20" fillId="0" borderId="3" xfId="4" applyNumberFormat="1" applyFont="1" applyBorder="1" applyAlignment="1">
      <alignment horizontal="center" vertical="center" shrinkToFit="1"/>
    </xf>
    <xf numFmtId="49" fontId="20" fillId="0" borderId="4" xfId="4" applyNumberFormat="1" applyFont="1" applyBorder="1" applyAlignment="1">
      <alignment horizontal="center" vertical="center" shrinkToFit="1"/>
    </xf>
    <xf numFmtId="49" fontId="20" fillId="0" borderId="5" xfId="4" applyNumberFormat="1" applyFont="1" applyBorder="1" applyAlignment="1">
      <alignment horizontal="center" vertical="center" shrinkToFit="1"/>
    </xf>
    <xf numFmtId="0" fontId="14" fillId="0" borderId="16" xfId="0" applyFont="1" applyBorder="1" applyAlignment="1">
      <alignment horizontal="center" vertical="center"/>
    </xf>
    <xf numFmtId="49" fontId="34" fillId="0" borderId="6" xfId="5" applyNumberFormat="1" applyFont="1" applyBorder="1" applyAlignment="1">
      <alignment horizontal="center" vertical="center" wrapText="1" shrinkToFit="1"/>
    </xf>
    <xf numFmtId="49" fontId="34" fillId="0" borderId="2" xfId="5" applyNumberFormat="1" applyFont="1" applyBorder="1" applyAlignment="1">
      <alignment horizontal="center" vertical="center" wrapText="1" shrinkToFit="1"/>
    </xf>
    <xf numFmtId="49" fontId="34" fillId="0" borderId="7" xfId="5" applyNumberFormat="1" applyFont="1" applyBorder="1" applyAlignment="1">
      <alignment horizontal="center" vertical="center" wrapText="1" shrinkToFit="1"/>
    </xf>
    <xf numFmtId="49" fontId="34" fillId="0" borderId="10" xfId="5" applyNumberFormat="1" applyFont="1" applyBorder="1" applyAlignment="1">
      <alignment horizontal="center" vertical="center" wrapText="1" shrinkToFit="1"/>
    </xf>
    <xf numFmtId="49" fontId="34" fillId="0" borderId="1" xfId="5" applyNumberFormat="1" applyFont="1" applyBorder="1" applyAlignment="1">
      <alignment horizontal="center" vertical="center" wrapText="1" shrinkToFit="1"/>
    </xf>
    <xf numFmtId="49" fontId="34" fillId="0" borderId="11" xfId="5" applyNumberFormat="1" applyFont="1" applyBorder="1" applyAlignment="1">
      <alignment horizontal="center" vertical="center" wrapText="1" shrinkToFit="1"/>
    </xf>
    <xf numFmtId="182" fontId="5" fillId="7" borderId="3" xfId="0" applyNumberFormat="1" applyFont="1" applyFill="1" applyBorder="1" applyAlignment="1">
      <alignment horizontal="center" vertical="center" shrinkToFit="1"/>
    </xf>
    <xf numFmtId="182" fontId="5" fillId="7" borderId="5" xfId="0" applyNumberFormat="1" applyFont="1" applyFill="1" applyBorder="1" applyAlignment="1">
      <alignment horizontal="center" vertical="center" shrinkToFit="1"/>
    </xf>
    <xf numFmtId="182" fontId="1" fillId="7" borderId="3" xfId="0" applyNumberFormat="1" applyFont="1" applyFill="1" applyBorder="1" applyAlignment="1">
      <alignment horizontal="center" vertical="center" shrinkToFit="1"/>
    </xf>
    <xf numFmtId="182" fontId="1" fillId="7" borderId="4" xfId="0" applyNumberFormat="1" applyFont="1" applyFill="1" applyBorder="1" applyAlignment="1">
      <alignment horizontal="center" vertical="center" shrinkToFit="1"/>
    </xf>
    <xf numFmtId="182" fontId="1" fillId="7" borderId="5" xfId="0" applyNumberFormat="1" applyFont="1" applyFill="1" applyBorder="1" applyAlignment="1">
      <alignment horizontal="center" vertical="center" shrinkToFit="1"/>
    </xf>
    <xf numFmtId="182" fontId="5" fillId="7" borderId="16" xfId="3" applyNumberFormat="1" applyFont="1" applyFill="1" applyBorder="1" applyAlignment="1">
      <alignment horizontal="center" vertical="center" shrinkToFit="1"/>
    </xf>
    <xf numFmtId="0" fontId="5" fillId="7" borderId="16" xfId="0" applyFont="1" applyFill="1" applyBorder="1" applyAlignment="1">
      <alignment horizontal="center" vertical="center" shrinkToFit="1"/>
    </xf>
    <xf numFmtId="186" fontId="23" fillId="7" borderId="16" xfId="0" applyNumberFormat="1" applyFont="1" applyFill="1" applyBorder="1" applyAlignment="1">
      <alignment horizontal="center" vertical="center" shrinkToFit="1"/>
    </xf>
    <xf numFmtId="0" fontId="18" fillId="0" borderId="16" xfId="0" applyFont="1" applyBorder="1" applyAlignment="1">
      <alignment horizontal="center" vertical="center" wrapText="1" shrinkToFit="1"/>
    </xf>
    <xf numFmtId="0" fontId="15" fillId="0" borderId="16"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18"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22" xfId="0" applyFont="1" applyBorder="1" applyAlignment="1">
      <alignment horizontal="center" vertical="center" shrinkToFit="1"/>
    </xf>
    <xf numFmtId="49" fontId="34" fillId="0" borderId="6" xfId="5" applyNumberFormat="1" applyFont="1" applyBorder="1" applyAlignment="1">
      <alignment horizontal="center" vertical="center" wrapText="1"/>
    </xf>
    <xf numFmtId="49" fontId="34" fillId="0" borderId="2" xfId="5" applyNumberFormat="1" applyFont="1" applyBorder="1" applyAlignment="1">
      <alignment horizontal="center" vertical="center" wrapText="1"/>
    </xf>
    <xf numFmtId="49" fontId="34" fillId="0" borderId="7" xfId="5" applyNumberFormat="1" applyFont="1" applyBorder="1" applyAlignment="1">
      <alignment horizontal="center" vertical="center" wrapText="1"/>
    </xf>
    <xf numFmtId="49" fontId="34" fillId="0" borderId="8" xfId="5" applyNumberFormat="1" applyFont="1" applyBorder="1" applyAlignment="1">
      <alignment horizontal="center" vertical="center" wrapText="1"/>
    </xf>
    <xf numFmtId="49" fontId="34" fillId="0" borderId="0" xfId="5" applyNumberFormat="1" applyFont="1" applyAlignment="1">
      <alignment horizontal="center" vertical="center" wrapText="1"/>
    </xf>
    <xf numFmtId="49" fontId="34" fillId="0" borderId="9" xfId="5" applyNumberFormat="1" applyFont="1" applyBorder="1" applyAlignment="1">
      <alignment horizontal="center" vertical="center" wrapText="1"/>
    </xf>
    <xf numFmtId="49" fontId="34" fillId="0" borderId="10" xfId="5" applyNumberFormat="1" applyFont="1" applyBorder="1" applyAlignment="1">
      <alignment horizontal="center" vertical="center" wrapText="1"/>
    </xf>
    <xf numFmtId="49" fontId="34" fillId="0" borderId="1" xfId="5" applyNumberFormat="1" applyFont="1" applyBorder="1" applyAlignment="1">
      <alignment horizontal="center" vertical="center" wrapText="1"/>
    </xf>
    <xf numFmtId="49" fontId="34" fillId="0" borderId="11" xfId="5" applyNumberFormat="1" applyFont="1" applyBorder="1" applyAlignment="1">
      <alignment horizontal="center" vertical="center" wrapText="1"/>
    </xf>
    <xf numFmtId="49" fontId="8" fillId="2" borderId="3" xfId="0" applyNumberFormat="1" applyFont="1" applyFill="1" applyBorder="1" applyAlignment="1">
      <alignment horizontal="right" vertical="center" shrinkToFit="1"/>
    </xf>
    <xf numFmtId="49" fontId="8" fillId="2" borderId="4" xfId="0" applyNumberFormat="1" applyFont="1" applyFill="1" applyBorder="1" applyAlignment="1">
      <alignment horizontal="right" vertical="center" shrinkToFit="1"/>
    </xf>
    <xf numFmtId="49" fontId="8" fillId="2" borderId="5" xfId="0" applyNumberFormat="1" applyFont="1" applyFill="1" applyBorder="1" applyAlignment="1">
      <alignment horizontal="right" vertical="center" shrinkToFit="1"/>
    </xf>
    <xf numFmtId="182" fontId="23" fillId="2" borderId="3" xfId="0" applyNumberFormat="1" applyFont="1" applyFill="1" applyBorder="1" applyAlignment="1">
      <alignment horizontal="center" vertical="center" shrinkToFit="1"/>
    </xf>
    <xf numFmtId="182" fontId="23" fillId="2" borderId="4" xfId="0" applyNumberFormat="1" applyFont="1" applyFill="1" applyBorder="1" applyAlignment="1">
      <alignment horizontal="center" vertical="center" shrinkToFit="1"/>
    </xf>
    <xf numFmtId="182" fontId="23" fillId="2" borderId="5" xfId="0" applyNumberFormat="1" applyFont="1" applyFill="1" applyBorder="1" applyAlignment="1">
      <alignment horizontal="center" vertical="center" shrinkToFit="1"/>
    </xf>
    <xf numFmtId="38" fontId="4" fillId="7" borderId="1" xfId="2" applyFont="1" applyFill="1" applyBorder="1" applyAlignment="1">
      <alignment horizontal="center" vertical="center"/>
    </xf>
    <xf numFmtId="182" fontId="1" fillId="0" borderId="1" xfId="1" applyNumberFormat="1" applyBorder="1" applyAlignment="1">
      <alignment horizontal="center" vertical="center" shrinkToFit="1"/>
    </xf>
    <xf numFmtId="0" fontId="7" fillId="0" borderId="0" xfId="1" applyFont="1" applyAlignment="1">
      <alignment horizontal="center" vertical="center"/>
    </xf>
    <xf numFmtId="183" fontId="5" fillId="0" borderId="0" xfId="1" applyNumberFormat="1" applyFont="1" applyAlignment="1">
      <alignment horizontal="left" vertical="center"/>
    </xf>
    <xf numFmtId="0" fontId="6" fillId="0" borderId="1" xfId="1" applyFont="1" applyBorder="1" applyAlignment="1">
      <alignment horizontal="center" vertical="center"/>
    </xf>
    <xf numFmtId="182" fontId="4" fillId="0" borderId="1" xfId="1" applyNumberFormat="1" applyFont="1" applyBorder="1" applyAlignment="1">
      <alignment horizontal="left" vertical="center" shrinkToFit="1"/>
    </xf>
    <xf numFmtId="38" fontId="33" fillId="8" borderId="0" xfId="2" applyFont="1" applyFill="1" applyAlignment="1">
      <alignment horizontal="center"/>
    </xf>
    <xf numFmtId="38" fontId="33" fillId="8" borderId="1" xfId="2" applyFont="1" applyFill="1" applyBorder="1" applyAlignment="1">
      <alignment horizontal="center"/>
    </xf>
    <xf numFmtId="0" fontId="5" fillId="7" borderId="1" xfId="1" applyFont="1" applyFill="1" applyBorder="1" applyAlignment="1">
      <alignment horizontal="left" vertical="center" wrapText="1" shrinkToFit="1"/>
    </xf>
    <xf numFmtId="0" fontId="15" fillId="0" borderId="4" xfId="1" applyFont="1" applyBorder="1" applyAlignment="1">
      <alignment horizontal="center" vertical="center" wrapText="1"/>
    </xf>
    <xf numFmtId="0" fontId="6" fillId="0" borderId="4" xfId="1" applyFont="1" applyBorder="1" applyAlignment="1">
      <alignment horizontal="center" vertical="center"/>
    </xf>
    <xf numFmtId="0" fontId="6" fillId="0" borderId="0" xfId="1" applyFont="1">
      <alignment vertical="center"/>
    </xf>
    <xf numFmtId="183" fontId="1" fillId="7" borderId="4" xfId="1" applyNumberFormat="1" applyFill="1" applyBorder="1" applyAlignment="1">
      <alignment horizontal="center" vertical="center"/>
    </xf>
    <xf numFmtId="182" fontId="4" fillId="7" borderId="1" xfId="1" applyNumberFormat="1" applyFont="1" applyFill="1" applyBorder="1" applyAlignment="1">
      <alignment horizontal="left" vertical="center" shrinkToFit="1"/>
    </xf>
    <xf numFmtId="0" fontId="6" fillId="0" borderId="4" xfId="1" applyFont="1" applyBorder="1">
      <alignment vertical="center"/>
    </xf>
    <xf numFmtId="0" fontId="6" fillId="0" borderId="2" xfId="1" applyFont="1" applyBorder="1" applyAlignment="1">
      <alignment horizontal="center" vertical="center"/>
    </xf>
    <xf numFmtId="0" fontId="5" fillId="7" borderId="2" xfId="1" applyFont="1" applyFill="1" applyBorder="1" applyAlignment="1">
      <alignment horizontal="left" vertical="center" wrapText="1" shrinkToFit="1"/>
    </xf>
    <xf numFmtId="0" fontId="1" fillId="0" borderId="0" xfId="1" applyAlignment="1">
      <alignment horizontal="center" wrapText="1"/>
    </xf>
    <xf numFmtId="0" fontId="1" fillId="0" borderId="1" xfId="1" applyBorder="1" applyAlignment="1">
      <alignment horizontal="center" wrapText="1"/>
    </xf>
    <xf numFmtId="0" fontId="6" fillId="0" borderId="16" xfId="1" applyFont="1" applyBorder="1" applyAlignment="1">
      <alignment horizontal="center" vertical="center"/>
    </xf>
    <xf numFmtId="0" fontId="6" fillId="0" borderId="3" xfId="1" applyFont="1" applyBorder="1" applyAlignment="1">
      <alignment horizontal="center" vertical="center"/>
    </xf>
    <xf numFmtId="0" fontId="6" fillId="0" borderId="5" xfId="1" applyFont="1" applyBorder="1" applyAlignment="1">
      <alignment horizontal="center" vertical="center"/>
    </xf>
    <xf numFmtId="183" fontId="1" fillId="7" borderId="0" xfId="1" applyNumberFormat="1" applyFill="1" applyAlignment="1">
      <alignment horizontal="center" vertical="center"/>
    </xf>
    <xf numFmtId="0" fontId="18" fillId="0" borderId="2" xfId="1" applyFont="1" applyBorder="1" applyAlignment="1">
      <alignment horizontal="center" vertical="center" shrinkToFit="1"/>
    </xf>
    <xf numFmtId="0" fontId="4" fillId="0" borderId="0" xfId="0" applyFont="1" applyAlignment="1">
      <alignment horizontal="left" vertical="center" shrinkToFit="1"/>
    </xf>
    <xf numFmtId="49" fontId="1" fillId="8" borderId="6" xfId="5" applyNumberFormat="1" applyFont="1" applyFill="1" applyBorder="1" applyAlignment="1">
      <alignment horizontal="center" vertical="center"/>
    </xf>
    <xf numFmtId="49" fontId="1" fillId="8" borderId="7" xfId="5" applyNumberFormat="1" applyFont="1" applyFill="1" applyBorder="1" applyAlignment="1">
      <alignment horizontal="center" vertical="center"/>
    </xf>
    <xf numFmtId="49" fontId="1" fillId="8" borderId="8" xfId="5" applyNumberFormat="1" applyFont="1" applyFill="1" applyBorder="1" applyAlignment="1">
      <alignment horizontal="center" vertical="center"/>
    </xf>
    <xf numFmtId="49" fontId="1" fillId="8" borderId="9" xfId="5" applyNumberFormat="1" applyFont="1" applyFill="1" applyBorder="1" applyAlignment="1">
      <alignment horizontal="center" vertical="center"/>
    </xf>
    <xf numFmtId="49" fontId="1" fillId="8" borderId="10" xfId="5" applyNumberFormat="1" applyFont="1" applyFill="1" applyBorder="1" applyAlignment="1">
      <alignment horizontal="center" vertical="center"/>
    </xf>
    <xf numFmtId="49" fontId="1" fillId="8" borderId="11" xfId="5" applyNumberFormat="1" applyFont="1" applyFill="1" applyBorder="1" applyAlignment="1">
      <alignment horizontal="center" vertical="center"/>
    </xf>
    <xf numFmtId="49" fontId="34" fillId="0" borderId="8" xfId="5" applyNumberFormat="1" applyFont="1" applyBorder="1" applyAlignment="1">
      <alignment horizontal="center" vertical="center" wrapText="1" shrinkToFit="1"/>
    </xf>
    <xf numFmtId="49" fontId="34" fillId="0" borderId="0" xfId="5" applyNumberFormat="1" applyFont="1" applyAlignment="1">
      <alignment horizontal="center" vertical="center" wrapText="1" shrinkToFit="1"/>
    </xf>
    <xf numFmtId="49" fontId="34" fillId="0" borderId="9" xfId="5" applyNumberFormat="1" applyFont="1" applyBorder="1" applyAlignment="1">
      <alignment horizontal="center" vertical="center" wrapText="1" shrinkToFit="1"/>
    </xf>
    <xf numFmtId="180" fontId="1" fillId="7" borderId="14" xfId="0" applyNumberFormat="1" applyFont="1" applyFill="1" applyBorder="1" applyAlignment="1">
      <alignment horizontal="left" vertical="center" shrinkToFit="1"/>
    </xf>
    <xf numFmtId="0" fontId="6" fillId="0" borderId="3" xfId="6" applyFont="1" applyBorder="1" applyAlignment="1">
      <alignment horizontal="center" vertical="center"/>
    </xf>
    <xf numFmtId="0" fontId="6" fillId="0" borderId="4" xfId="6" applyFont="1" applyBorder="1" applyAlignment="1">
      <alignment horizontal="center" vertical="center"/>
    </xf>
    <xf numFmtId="0" fontId="6" fillId="0" borderId="5" xfId="6" applyFont="1" applyBorder="1" applyAlignment="1">
      <alignment horizontal="center" vertical="center"/>
    </xf>
    <xf numFmtId="0" fontId="6" fillId="0" borderId="1" xfId="5" applyFont="1" applyBorder="1" applyAlignment="1">
      <alignment horizontal="center" vertical="center"/>
    </xf>
    <xf numFmtId="0" fontId="6" fillId="0" borderId="11" xfId="5" applyFont="1" applyBorder="1" applyAlignment="1">
      <alignment horizontal="center" vertical="center"/>
    </xf>
    <xf numFmtId="0" fontId="5" fillId="0" borderId="0" xfId="0" applyFont="1" applyAlignment="1">
      <alignment horizontal="right" vertical="center"/>
    </xf>
    <xf numFmtId="180" fontId="1" fillId="8" borderId="14" xfId="0" applyNumberFormat="1" applyFont="1" applyFill="1" applyBorder="1" applyAlignment="1">
      <alignment horizontal="left" vertical="center" shrinkToFit="1"/>
    </xf>
    <xf numFmtId="0" fontId="18" fillId="0" borderId="16" xfId="4" applyFont="1" applyBorder="1" applyAlignment="1">
      <alignment horizontal="center" vertical="center" wrapText="1" shrinkToFit="1"/>
    </xf>
    <xf numFmtId="0" fontId="28" fillId="0" borderId="16" xfId="4" applyFont="1" applyBorder="1" applyAlignment="1">
      <alignment horizontal="center" vertical="center" wrapText="1" shrinkToFit="1"/>
    </xf>
    <xf numFmtId="0" fontId="28" fillId="0" borderId="6" xfId="4" applyFont="1" applyBorder="1" applyAlignment="1">
      <alignment horizontal="center" vertical="center" wrapText="1" shrinkToFit="1"/>
    </xf>
    <xf numFmtId="0" fontId="28" fillId="0" borderId="2" xfId="4" applyFont="1" applyBorder="1" applyAlignment="1">
      <alignment horizontal="center" vertical="center" wrapText="1" shrinkToFit="1"/>
    </xf>
    <xf numFmtId="0" fontId="28" fillId="0" borderId="7" xfId="4" applyFont="1" applyBorder="1" applyAlignment="1">
      <alignment horizontal="center" vertical="center" wrapText="1" shrinkToFit="1"/>
    </xf>
    <xf numFmtId="0" fontId="28" fillId="0" borderId="10" xfId="4" applyFont="1" applyBorder="1" applyAlignment="1">
      <alignment horizontal="center" vertical="center" wrapText="1" shrinkToFit="1"/>
    </xf>
    <xf numFmtId="0" fontId="28" fillId="0" borderId="1" xfId="4" applyFont="1" applyBorder="1" applyAlignment="1">
      <alignment horizontal="center" vertical="center" wrapText="1" shrinkToFit="1"/>
    </xf>
    <xf numFmtId="0" fontId="28" fillId="0" borderId="11" xfId="4" applyFont="1" applyBorder="1" applyAlignment="1">
      <alignment horizontal="center" vertical="center" wrapText="1" shrinkToFit="1"/>
    </xf>
    <xf numFmtId="0" fontId="29" fillId="0" borderId="6" xfId="4" applyFont="1" applyBorder="1" applyAlignment="1">
      <alignment horizontal="center" vertical="center" shrinkToFit="1"/>
    </xf>
    <xf numFmtId="0" fontId="29" fillId="0" borderId="2" xfId="4" applyFont="1" applyBorder="1" applyAlignment="1">
      <alignment horizontal="center" vertical="center" shrinkToFit="1"/>
    </xf>
    <xf numFmtId="0" fontId="29" fillId="0" borderId="7" xfId="4" applyFont="1" applyBorder="1" applyAlignment="1">
      <alignment horizontal="center" vertical="center" shrinkToFit="1"/>
    </xf>
    <xf numFmtId="0" fontId="29" fillId="0" borderId="10" xfId="4" applyFont="1" applyBorder="1" applyAlignment="1">
      <alignment horizontal="center" vertical="center" shrinkToFit="1"/>
    </xf>
    <xf numFmtId="0" fontId="29" fillId="0" borderId="1" xfId="4" applyFont="1" applyBorder="1" applyAlignment="1">
      <alignment horizontal="center" vertical="center" shrinkToFit="1"/>
    </xf>
    <xf numFmtId="0" fontId="29" fillId="0" borderId="11" xfId="4" applyFont="1" applyBorder="1" applyAlignment="1">
      <alignment horizontal="center" vertical="center" shrinkToFit="1"/>
    </xf>
    <xf numFmtId="0" fontId="29" fillId="0" borderId="16" xfId="4" applyFont="1" applyBorder="1" applyAlignment="1">
      <alignment horizontal="center" vertical="center" shrinkToFit="1"/>
    </xf>
    <xf numFmtId="180" fontId="1" fillId="7" borderId="0" xfId="0" applyNumberFormat="1" applyFont="1" applyFill="1" applyAlignment="1">
      <alignment horizontal="left" shrinkToFit="1"/>
    </xf>
    <xf numFmtId="180" fontId="0" fillId="7" borderId="0" xfId="0" applyNumberFormat="1" applyFill="1" applyAlignment="1">
      <alignment horizontal="left" shrinkToFit="1"/>
    </xf>
    <xf numFmtId="49" fontId="18" fillId="0" borderId="26" xfId="0" applyNumberFormat="1" applyFont="1" applyBorder="1" applyAlignment="1">
      <alignment horizontal="distributed" vertical="center" wrapText="1"/>
    </xf>
    <xf numFmtId="49" fontId="18" fillId="0" borderId="26" xfId="0" applyNumberFormat="1" applyFont="1" applyBorder="1" applyAlignment="1">
      <alignment horizontal="distributed" vertical="center"/>
    </xf>
    <xf numFmtId="180" fontId="1" fillId="7" borderId="26" xfId="0" applyNumberFormat="1" applyFont="1" applyFill="1" applyBorder="1" applyAlignment="1">
      <alignment horizontal="left" shrinkToFit="1"/>
    </xf>
    <xf numFmtId="180" fontId="0" fillId="7" borderId="26" xfId="0" applyNumberFormat="1" applyFill="1" applyBorder="1" applyAlignment="1">
      <alignment horizontal="left" shrinkToFit="1"/>
    </xf>
    <xf numFmtId="180" fontId="30" fillId="7" borderId="3" xfId="4" applyNumberFormat="1" applyFont="1" applyFill="1" applyBorder="1" applyAlignment="1">
      <alignment horizontal="center" vertical="center" shrinkToFit="1"/>
    </xf>
    <xf numFmtId="180" fontId="30" fillId="7" borderId="5" xfId="4" applyNumberFormat="1" applyFont="1" applyFill="1" applyBorder="1" applyAlignment="1">
      <alignment horizontal="center" vertical="center" shrinkToFit="1"/>
    </xf>
    <xf numFmtId="180" fontId="31" fillId="7" borderId="3" xfId="4" applyNumberFormat="1" applyFont="1" applyFill="1" applyBorder="1" applyAlignment="1">
      <alignment horizontal="left" vertical="center" wrapText="1" shrinkToFit="1"/>
    </xf>
    <xf numFmtId="180" fontId="31" fillId="7" borderId="4" xfId="4" applyNumberFormat="1" applyFont="1" applyFill="1" applyBorder="1" applyAlignment="1">
      <alignment horizontal="left" vertical="center" wrapText="1" shrinkToFit="1"/>
    </xf>
    <xf numFmtId="180" fontId="31" fillId="7" borderId="5" xfId="4" applyNumberFormat="1" applyFont="1" applyFill="1" applyBorder="1" applyAlignment="1">
      <alignment horizontal="left" vertical="center" wrapText="1" shrinkToFit="1"/>
    </xf>
    <xf numFmtId="180" fontId="32" fillId="7" borderId="3" xfId="4" applyNumberFormat="1" applyFont="1" applyFill="1" applyBorder="1" applyAlignment="1">
      <alignment horizontal="center" vertical="center" shrinkToFit="1"/>
    </xf>
    <xf numFmtId="180" fontId="32" fillId="7" borderId="4" xfId="4" applyNumberFormat="1" applyFont="1" applyFill="1" applyBorder="1" applyAlignment="1">
      <alignment horizontal="center" vertical="center" shrinkToFit="1"/>
    </xf>
    <xf numFmtId="180" fontId="32" fillId="7" borderId="5" xfId="4" applyNumberFormat="1" applyFont="1" applyFill="1" applyBorder="1" applyAlignment="1">
      <alignment horizontal="center" vertical="center" shrinkToFit="1"/>
    </xf>
    <xf numFmtId="49" fontId="30" fillId="8" borderId="3" xfId="4" applyNumberFormat="1" applyFont="1" applyFill="1" applyBorder="1" applyAlignment="1">
      <alignment horizontal="center" vertical="center" shrinkToFit="1"/>
    </xf>
    <xf numFmtId="49" fontId="30" fillId="8" borderId="5" xfId="4" applyNumberFormat="1" applyFont="1" applyFill="1" applyBorder="1" applyAlignment="1">
      <alignment horizontal="center" vertical="center" shrinkToFit="1"/>
    </xf>
    <xf numFmtId="49" fontId="31" fillId="8" borderId="3" xfId="4" applyNumberFormat="1" applyFont="1" applyFill="1" applyBorder="1" applyAlignment="1">
      <alignment horizontal="left" vertical="center" wrapText="1" shrinkToFit="1"/>
    </xf>
    <xf numFmtId="49" fontId="31" fillId="8" borderId="4" xfId="4" applyNumberFormat="1" applyFont="1" applyFill="1" applyBorder="1" applyAlignment="1">
      <alignment horizontal="left" vertical="center" wrapText="1" shrinkToFit="1"/>
    </xf>
    <xf numFmtId="49" fontId="31" fillId="8" borderId="5" xfId="4" applyNumberFormat="1" applyFont="1" applyFill="1" applyBorder="1" applyAlignment="1">
      <alignment horizontal="left" vertical="center" wrapText="1" shrinkToFit="1"/>
    </xf>
    <xf numFmtId="180" fontId="32" fillId="8" borderId="3" xfId="4" applyNumberFormat="1" applyFont="1" applyFill="1" applyBorder="1" applyAlignment="1">
      <alignment horizontal="center" vertical="center" shrinkToFit="1"/>
    </xf>
    <xf numFmtId="180" fontId="32" fillId="8" borderId="4" xfId="4" applyNumberFormat="1" applyFont="1" applyFill="1" applyBorder="1" applyAlignment="1">
      <alignment horizontal="center" vertical="center" shrinkToFit="1"/>
    </xf>
    <xf numFmtId="180" fontId="32" fillId="8" borderId="5" xfId="4" applyNumberFormat="1" applyFont="1" applyFill="1" applyBorder="1" applyAlignment="1">
      <alignment horizontal="center" vertical="center" shrinkToFit="1"/>
    </xf>
    <xf numFmtId="183" fontId="1" fillId="7" borderId="1" xfId="0" applyNumberFormat="1" applyFont="1" applyFill="1" applyBorder="1" applyAlignment="1">
      <alignment horizontal="center" vertical="center"/>
    </xf>
    <xf numFmtId="49" fontId="8" fillId="3" borderId="3" xfId="0" applyNumberFormat="1" applyFont="1" applyFill="1" applyBorder="1" applyAlignment="1">
      <alignment horizontal="center" vertical="center" shrinkToFit="1"/>
    </xf>
    <xf numFmtId="49" fontId="8" fillId="3" borderId="4" xfId="0" applyNumberFormat="1" applyFont="1" applyFill="1" applyBorder="1" applyAlignment="1">
      <alignment horizontal="center" vertical="center" shrinkToFit="1"/>
    </xf>
    <xf numFmtId="49" fontId="8" fillId="3" borderId="5" xfId="0" applyNumberFormat="1" applyFont="1" applyFill="1" applyBorder="1" applyAlignment="1">
      <alignment horizontal="center" vertical="center" shrinkToFit="1"/>
    </xf>
    <xf numFmtId="182" fontId="23" fillId="3" borderId="3" xfId="0" applyNumberFormat="1" applyFont="1" applyFill="1" applyBorder="1" applyAlignment="1">
      <alignment horizontal="center" vertical="center" shrinkToFit="1"/>
    </xf>
    <xf numFmtId="182" fontId="23" fillId="3" borderId="4" xfId="0" applyNumberFormat="1" applyFont="1" applyFill="1" applyBorder="1" applyAlignment="1">
      <alignment horizontal="center" vertical="center" shrinkToFit="1"/>
    </xf>
    <xf numFmtId="182" fontId="23" fillId="3" borderId="5" xfId="0" applyNumberFormat="1" applyFont="1" applyFill="1" applyBorder="1" applyAlignment="1">
      <alignment horizontal="center" vertical="center" shrinkToFit="1"/>
    </xf>
    <xf numFmtId="0" fontId="29" fillId="0" borderId="0" xfId="0" applyFont="1" applyAlignment="1">
      <alignment horizontal="distributed" vertical="center" justifyLastLine="1"/>
    </xf>
    <xf numFmtId="0" fontId="29" fillId="8" borderId="0" xfId="0" applyFont="1" applyFill="1" applyAlignment="1">
      <alignment horizontal="left" vertical="center"/>
    </xf>
    <xf numFmtId="183" fontId="29" fillId="8" borderId="0" xfId="0" applyNumberFormat="1" applyFont="1" applyFill="1" applyAlignment="1">
      <alignment horizontal="distributed" vertical="center"/>
    </xf>
    <xf numFmtId="0" fontId="29" fillId="0" borderId="0" xfId="0" applyFont="1" applyAlignment="1">
      <alignment horizontal="left" vertical="center"/>
    </xf>
    <xf numFmtId="14" fontId="29" fillId="7" borderId="0" xfId="0" applyNumberFormat="1" applyFont="1" applyFill="1" applyAlignment="1">
      <alignment horizontal="left" vertical="center"/>
    </xf>
    <xf numFmtId="0" fontId="29" fillId="7" borderId="0" xfId="0" applyFont="1" applyFill="1" applyAlignment="1">
      <alignment horizontal="left" vertical="center"/>
    </xf>
    <xf numFmtId="14" fontId="29" fillId="0" borderId="0" xfId="0" applyNumberFormat="1" applyFont="1" applyAlignment="1">
      <alignment horizontal="left" vertical="center"/>
    </xf>
    <xf numFmtId="0" fontId="29" fillId="0" borderId="0" xfId="0" applyFont="1" applyAlignment="1">
      <alignment horizontal="center" vertical="center"/>
    </xf>
    <xf numFmtId="14" fontId="29" fillId="7" borderId="0" xfId="0" applyNumberFormat="1" applyFont="1" applyFill="1" applyAlignment="1">
      <alignment horizontal="center" vertical="center"/>
    </xf>
    <xf numFmtId="0" fontId="29" fillId="7" borderId="0" xfId="0" applyFont="1" applyFill="1" applyAlignment="1">
      <alignment horizontal="center" vertical="center"/>
    </xf>
    <xf numFmtId="49" fontId="29" fillId="8" borderId="6" xfId="0" applyNumberFormat="1" applyFont="1" applyFill="1" applyBorder="1" applyAlignment="1">
      <alignment horizontal="left" vertical="top"/>
    </xf>
    <xf numFmtId="49" fontId="29" fillId="8" borderId="2" xfId="0" applyNumberFormat="1" applyFont="1" applyFill="1" applyBorder="1" applyAlignment="1">
      <alignment horizontal="left" vertical="top"/>
    </xf>
    <xf numFmtId="49" fontId="29" fillId="8" borderId="7" xfId="0" applyNumberFormat="1" applyFont="1" applyFill="1" applyBorder="1" applyAlignment="1">
      <alignment horizontal="left" vertical="top"/>
    </xf>
    <xf numFmtId="49" fontId="29" fillId="8" borderId="8" xfId="0" applyNumberFormat="1" applyFont="1" applyFill="1" applyBorder="1" applyAlignment="1">
      <alignment horizontal="left" vertical="top"/>
    </xf>
    <xf numFmtId="49" fontId="29" fillId="8" borderId="0" xfId="0" applyNumberFormat="1" applyFont="1" applyFill="1" applyAlignment="1">
      <alignment horizontal="left" vertical="top"/>
    </xf>
    <xf numFmtId="49" fontId="29" fillId="8" borderId="9" xfId="0" applyNumberFormat="1" applyFont="1" applyFill="1" applyBorder="1" applyAlignment="1">
      <alignment horizontal="left" vertical="top"/>
    </xf>
    <xf numFmtId="49" fontId="29" fillId="8" borderId="10" xfId="0" applyNumberFormat="1" applyFont="1" applyFill="1" applyBorder="1" applyAlignment="1">
      <alignment horizontal="left" vertical="top"/>
    </xf>
    <xf numFmtId="49" fontId="29" fillId="8" borderId="1" xfId="0" applyNumberFormat="1" applyFont="1" applyFill="1" applyBorder="1" applyAlignment="1">
      <alignment horizontal="left" vertical="top"/>
    </xf>
    <xf numFmtId="49" fontId="29" fillId="8" borderId="11" xfId="0" applyNumberFormat="1" applyFont="1" applyFill="1" applyBorder="1" applyAlignment="1">
      <alignment horizontal="left" vertical="top"/>
    </xf>
    <xf numFmtId="0" fontId="76" fillId="0" borderId="0" xfId="0" applyFont="1" applyAlignment="1">
      <alignment horizontal="center" vertical="center"/>
    </xf>
    <xf numFmtId="49" fontId="42" fillId="0" borderId="13" xfId="5" applyNumberFormat="1" applyFont="1" applyBorder="1" applyAlignment="1">
      <alignment horizontal="center" vertical="center" wrapText="1"/>
    </xf>
  </cellXfs>
  <cellStyles count="17">
    <cellStyle name="桁区切り" xfId="3" builtinId="6"/>
    <cellStyle name="桁区切り 2" xfId="2" xr:uid="{00000000-0005-0000-0000-000001000000}"/>
    <cellStyle name="桁区切り 3" xfId="9" xr:uid="{00000000-0005-0000-0000-000002000000}"/>
    <cellStyle name="桁区切り 3 2" xfId="8" xr:uid="{00000000-0005-0000-0000-000003000000}"/>
    <cellStyle name="桁区切り 3 2 2" xfId="10" xr:uid="{00000000-0005-0000-0000-000004000000}"/>
    <cellStyle name="標準" xfId="0" builtinId="0"/>
    <cellStyle name="標準 2" xfId="1" xr:uid="{00000000-0005-0000-0000-000006000000}"/>
    <cellStyle name="標準 3" xfId="11" xr:uid="{00000000-0005-0000-0000-000007000000}"/>
    <cellStyle name="標準 3 2" xfId="5" xr:uid="{00000000-0005-0000-0000-000008000000}"/>
    <cellStyle name="標準 4" xfId="12" xr:uid="{00000000-0005-0000-0000-000009000000}"/>
    <cellStyle name="標準 4 2" xfId="6" xr:uid="{00000000-0005-0000-0000-00000A000000}"/>
    <cellStyle name="標準 4 2 2" xfId="13" xr:uid="{00000000-0005-0000-0000-00000B000000}"/>
    <cellStyle name="標準 5" xfId="4" xr:uid="{00000000-0005-0000-0000-00000C000000}"/>
    <cellStyle name="標準 5 2" xfId="7" xr:uid="{00000000-0005-0000-0000-00000D000000}"/>
    <cellStyle name="標準 5 2 2" xfId="14" xr:uid="{00000000-0005-0000-0000-00000E000000}"/>
    <cellStyle name="標準 6" xfId="15" xr:uid="{0240D08A-74D1-41D1-8F6A-323CBC2B5C8A}"/>
    <cellStyle name="標準 9" xfId="16" xr:uid="{CDC80295-FD8F-4E3E-8B8C-E9EBBF7E7E79}"/>
  </cellStyles>
  <dxfs count="0"/>
  <tableStyles count="0" defaultTableStyle="TableStyleMedium2" defaultPivotStyle="PivotStyleLight16"/>
  <colors>
    <mruColors>
      <color rgb="FFCCFFFF"/>
      <color rgb="FF0000FF"/>
      <color rgb="FFAE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45</xdr:col>
      <xdr:colOff>222249</xdr:colOff>
      <xdr:row>2</xdr:row>
      <xdr:rowOff>21166</xdr:rowOff>
    </xdr:from>
    <xdr:to>
      <xdr:col>56</xdr:col>
      <xdr:colOff>9827</xdr:colOff>
      <xdr:row>32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0985499" y="364066"/>
          <a:ext cx="7331378" cy="705590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オレンジ塗りつぶし箇所：手入力をしてください！</a:t>
          </a:r>
          <a:endParaRPr kumimoji="1" lang="en-US" altLang="ja-JP" sz="1600">
            <a:solidFill>
              <a:sysClr val="windowText" lastClr="000000"/>
            </a:solidFill>
            <a:latin typeface="+mn-ea"/>
            <a:ea typeface="+mn-ea"/>
          </a:endParaRPr>
        </a:p>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青塗りつぶし箇所：入力シート引用</a:t>
          </a:r>
          <a:endParaRPr kumimoji="1" lang="en-US" altLang="ja-JP" sz="1600">
            <a:solidFill>
              <a:sysClr val="windowText" lastClr="000000"/>
            </a:solidFill>
            <a:latin typeface="+mn-ea"/>
            <a:ea typeface="+mn-ea"/>
          </a:endParaRPr>
        </a:p>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自動で白黒印刷されます</a:t>
          </a:r>
          <a:endParaRPr kumimoji="1" lang="en-US" altLang="ja-JP" sz="1600">
            <a:solidFill>
              <a:sysClr val="windowText" lastClr="000000"/>
            </a:solidFill>
            <a:latin typeface="+mn-ea"/>
            <a:ea typeface="+mn-ea"/>
          </a:endParaRPr>
        </a:p>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入力例の上から記入してください</a:t>
          </a:r>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en-US" altLang="ja-JP" sz="1800" b="1">
              <a:solidFill>
                <a:sysClr val="windowText" lastClr="000000"/>
              </a:solidFill>
              <a:latin typeface="+mn-ea"/>
              <a:ea typeface="+mn-ea"/>
            </a:rPr>
            <a:t>※</a:t>
          </a:r>
          <a:r>
            <a:rPr kumimoji="1" lang="ja-JP" altLang="en-US" sz="1800" b="1">
              <a:solidFill>
                <a:sysClr val="windowText" lastClr="000000"/>
              </a:solidFill>
              <a:latin typeface="+mn-ea"/>
              <a:ea typeface="+mn-ea"/>
            </a:rPr>
            <a:t>全業者必ず提出してください。</a:t>
          </a:r>
          <a:endParaRPr kumimoji="1" lang="en-US" altLang="ja-JP" sz="1800" b="1">
            <a:solidFill>
              <a:sysClr val="windowText" lastClr="000000"/>
            </a:solidFill>
            <a:latin typeface="+mn-ea"/>
            <a:ea typeface="+mn-ea"/>
          </a:endParaRPr>
        </a:p>
        <a:p>
          <a:pPr algn="l"/>
          <a:r>
            <a:rPr kumimoji="1" lang="en-US" altLang="ja-JP" sz="1800" b="1">
              <a:solidFill>
                <a:sysClr val="windowText" lastClr="000000"/>
              </a:solidFill>
              <a:latin typeface="+mn-ea"/>
              <a:ea typeface="+mn-ea"/>
            </a:rPr>
            <a:t>※</a:t>
          </a:r>
          <a:r>
            <a:rPr kumimoji="1" lang="ja-JP" altLang="en-US" sz="1800" b="1">
              <a:solidFill>
                <a:sysClr val="windowText" lastClr="000000"/>
              </a:solidFill>
              <a:latin typeface="+mn-ea"/>
              <a:ea typeface="+mn-ea"/>
            </a:rPr>
            <a:t>以下の書類を別途添付お願い致します。</a:t>
          </a:r>
          <a:endParaRPr kumimoji="1" lang="en-US" altLang="ja-JP" sz="1800" b="1">
            <a:solidFill>
              <a:sysClr val="windowText" lastClr="000000"/>
            </a:solidFill>
            <a:latin typeface="+mn-ea"/>
            <a:ea typeface="+mn-ea"/>
          </a:endParaRPr>
        </a:p>
        <a:p>
          <a:pPr algn="l"/>
          <a:endParaRPr kumimoji="1" lang="en-US" altLang="ja-JP" sz="1800" b="1">
            <a:solidFill>
              <a:sysClr val="windowText" lastClr="000000"/>
            </a:solidFill>
            <a:latin typeface="+mn-ea"/>
            <a:ea typeface="+mn-ea"/>
          </a:endParaRPr>
        </a:p>
        <a:p>
          <a:pPr algn="l"/>
          <a:r>
            <a:rPr kumimoji="1" lang="ja-JP" altLang="en-US" sz="1800" b="1">
              <a:solidFill>
                <a:sysClr val="windowText" lastClr="000000"/>
              </a:solidFill>
              <a:latin typeface="+mn-ea"/>
              <a:ea typeface="+mn-ea"/>
            </a:rPr>
            <a:t>★建退共加入業者</a:t>
          </a:r>
          <a:endParaRPr kumimoji="1" lang="en-US" altLang="ja-JP" sz="1800" b="1">
            <a:solidFill>
              <a:sysClr val="windowText" lastClr="000000"/>
            </a:solidFill>
            <a:latin typeface="+mn-ea"/>
            <a:ea typeface="+mn-ea"/>
          </a:endParaRPr>
        </a:p>
        <a:p>
          <a:pPr algn="l"/>
          <a:r>
            <a:rPr kumimoji="1" lang="ja-JP" altLang="en-US" sz="1800" b="1">
              <a:solidFill>
                <a:sysClr val="windowText" lastClr="000000"/>
              </a:solidFill>
              <a:latin typeface="+mn-ea"/>
              <a:ea typeface="+mn-ea"/>
            </a:rPr>
            <a:t>・建退共契約者証の写し（オレンジ色のもの）</a:t>
          </a:r>
          <a:endParaRPr kumimoji="1" lang="en-US" altLang="ja-JP" sz="1800" b="1">
            <a:solidFill>
              <a:sysClr val="windowText" lastClr="000000"/>
            </a:solidFill>
            <a:latin typeface="+mn-ea"/>
            <a:ea typeface="+mn-ea"/>
          </a:endParaRPr>
        </a:p>
        <a:p>
          <a:pPr algn="l"/>
          <a:r>
            <a:rPr kumimoji="1" lang="ja-JP" altLang="en-US" sz="1800" b="1">
              <a:solidFill>
                <a:sysClr val="windowText" lastClr="000000"/>
              </a:solidFill>
              <a:latin typeface="+mn-ea"/>
              <a:ea typeface="+mn-ea"/>
            </a:rPr>
            <a:t>・被共済者の手帳の写し</a:t>
          </a:r>
          <a:endParaRPr kumimoji="1" lang="en-US" altLang="ja-JP" sz="1800" b="1">
            <a:solidFill>
              <a:sysClr val="windowText" lastClr="000000"/>
            </a:solidFill>
            <a:latin typeface="+mn-ea"/>
            <a:ea typeface="+mn-ea"/>
          </a:endParaRPr>
        </a:p>
        <a:p>
          <a:pPr algn="l"/>
          <a:endParaRPr kumimoji="1" lang="en-US" altLang="ja-JP" sz="1800" b="1">
            <a:solidFill>
              <a:sysClr val="windowText" lastClr="000000"/>
            </a:solidFill>
            <a:latin typeface="+mn-ea"/>
            <a:ea typeface="+mn-ea"/>
          </a:endParaRPr>
        </a:p>
        <a:p>
          <a:pPr algn="l"/>
          <a:r>
            <a:rPr kumimoji="1" lang="ja-JP" altLang="en-US" sz="1800" b="1">
              <a:solidFill>
                <a:sysClr val="windowText" lastClr="000000"/>
              </a:solidFill>
              <a:latin typeface="+mn-ea"/>
              <a:ea typeface="+mn-ea"/>
            </a:rPr>
            <a:t>★中退共・商工会などの退職金制度に加入業者</a:t>
          </a:r>
          <a:endParaRPr kumimoji="1" lang="en-US" altLang="ja-JP" sz="1800" b="1">
            <a:solidFill>
              <a:sysClr val="windowText" lastClr="000000"/>
            </a:solidFill>
            <a:latin typeface="+mn-ea"/>
            <a:ea typeface="+mn-ea"/>
          </a:endParaRPr>
        </a:p>
        <a:p>
          <a:pPr algn="l"/>
          <a:r>
            <a:rPr kumimoji="1" lang="ja-JP" altLang="en-US" sz="1800" b="1">
              <a:solidFill>
                <a:sysClr val="windowText" lastClr="000000"/>
              </a:solidFill>
              <a:latin typeface="+mn-ea"/>
              <a:ea typeface="+mn-ea"/>
            </a:rPr>
            <a:t>・加入証明書または契約書の写しなど、加入していることがわかる資料</a:t>
          </a:r>
          <a:endParaRPr kumimoji="1" lang="en-US" altLang="ja-JP" sz="1800" b="1">
            <a:solidFill>
              <a:sysClr val="windowText" lastClr="000000"/>
            </a:solidFill>
            <a:latin typeface="+mn-ea"/>
            <a:ea typeface="+mn-ea"/>
          </a:endParaRPr>
        </a:p>
        <a:p>
          <a:pPr algn="l"/>
          <a:endParaRPr kumimoji="1" lang="en-US" altLang="ja-JP" sz="1800" b="1">
            <a:solidFill>
              <a:sysClr val="windowText" lastClr="000000"/>
            </a:solidFill>
            <a:latin typeface="+mn-ea"/>
            <a:ea typeface="+mn-ea"/>
          </a:endParaRPr>
        </a:p>
        <a:p>
          <a:pPr algn="l"/>
          <a:r>
            <a:rPr kumimoji="1" lang="ja-JP" altLang="en-US" sz="1800" b="1">
              <a:solidFill>
                <a:sysClr val="windowText" lastClr="000000"/>
              </a:solidFill>
              <a:latin typeface="+mn-ea"/>
              <a:ea typeface="+mn-ea"/>
            </a:rPr>
            <a:t>★自社の退職金制度のみを適用業者</a:t>
          </a:r>
          <a:endParaRPr kumimoji="1" lang="en-US" altLang="ja-JP" sz="1800" b="1">
            <a:solidFill>
              <a:sysClr val="windowText" lastClr="000000"/>
            </a:solidFill>
            <a:latin typeface="+mn-ea"/>
            <a:ea typeface="+mn-ea"/>
          </a:endParaRPr>
        </a:p>
        <a:p>
          <a:pPr algn="l"/>
          <a:r>
            <a:rPr kumimoji="1" lang="ja-JP" altLang="en-US" sz="1800" b="1">
              <a:solidFill>
                <a:sysClr val="windowText" lastClr="000000"/>
              </a:solidFill>
              <a:latin typeface="+mn-ea"/>
              <a:ea typeface="+mn-ea"/>
            </a:rPr>
            <a:t>・就業規則、退職金規定の写しなど、適用していることがわかる資料</a:t>
          </a:r>
          <a:endParaRPr kumimoji="1" lang="en-US" altLang="ja-JP" sz="1800" b="1">
            <a:solidFill>
              <a:sysClr val="windowText" lastClr="000000"/>
            </a:solidFill>
            <a:latin typeface="+mn-ea"/>
            <a:ea typeface="+mn-ea"/>
          </a:endParaRPr>
        </a:p>
        <a:p>
          <a:pPr algn="l"/>
          <a:endParaRPr kumimoji="1" lang="en-US" altLang="ja-JP" sz="1800" b="1" u="sng">
            <a:solidFill>
              <a:sysClr val="windowText" lastClr="000000"/>
            </a:solidFill>
            <a:latin typeface="+mn-ea"/>
            <a:ea typeface="+mn-ea"/>
          </a:endParaRPr>
        </a:p>
        <a:p>
          <a:pPr algn="l"/>
          <a:r>
            <a:rPr kumimoji="1" lang="ja-JP" altLang="en-US" sz="1600" b="1" u="sng">
              <a:solidFill>
                <a:schemeClr val="tx1"/>
              </a:solidFill>
              <a:latin typeface="+mn-ea"/>
              <a:ea typeface="+mn-ea"/>
            </a:rPr>
            <a:t>★退職金制度のない業者</a:t>
          </a:r>
          <a:endParaRPr kumimoji="1" lang="en-US" altLang="ja-JP" sz="1600" b="1" u="sng">
            <a:solidFill>
              <a:schemeClr val="tx1"/>
            </a:solidFill>
            <a:latin typeface="+mn-ea"/>
            <a:ea typeface="+mn-ea"/>
          </a:endParaRPr>
        </a:p>
        <a:p>
          <a:pPr algn="l"/>
          <a:r>
            <a:rPr kumimoji="1" lang="ja-JP" altLang="en-US" sz="1600" b="1" u="sng">
              <a:solidFill>
                <a:schemeClr val="tx1"/>
              </a:solidFill>
              <a:latin typeface="+mn-ea"/>
              <a:ea typeface="+mn-ea"/>
            </a:rPr>
            <a:t>・退職金制度に関する理由書　</a:t>
          </a:r>
          <a:r>
            <a:rPr kumimoji="1" lang="en-US" altLang="ja-JP" sz="1600" b="1" u="sng">
              <a:solidFill>
                <a:schemeClr val="tx1"/>
              </a:solidFill>
              <a:latin typeface="+mn-ea"/>
              <a:ea typeface="+mn-ea"/>
            </a:rPr>
            <a:t>※</a:t>
          </a:r>
          <a:r>
            <a:rPr kumimoji="1" lang="ja-JP" altLang="en-US" sz="1600" b="1" u="sng">
              <a:solidFill>
                <a:schemeClr val="tx1"/>
              </a:solidFill>
              <a:latin typeface="+mn-ea"/>
              <a:ea typeface="+mn-ea"/>
            </a:rPr>
            <a:t>波多野組様式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238125</xdr:colOff>
      <xdr:row>11</xdr:row>
      <xdr:rowOff>85725</xdr:rowOff>
    </xdr:from>
    <xdr:to>
      <xdr:col>53</xdr:col>
      <xdr:colOff>468086</xdr:colOff>
      <xdr:row>19</xdr:row>
      <xdr:rowOff>129268</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3658850" y="3124200"/>
          <a:ext cx="7354661" cy="170089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オレンジ塗りつぶし箇所：手入力をしてください！</a:t>
          </a:r>
          <a:endParaRPr kumimoji="1" lang="en-US" altLang="ja-JP" sz="1600">
            <a:solidFill>
              <a:sysClr val="windowText" lastClr="000000"/>
            </a:solidFill>
            <a:latin typeface="+mn-ea"/>
            <a:ea typeface="+mn-ea"/>
          </a:endParaRPr>
        </a:p>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青塗りつぶし箇所：入力シート引用</a:t>
          </a:r>
          <a:endParaRPr kumimoji="1" lang="en-US" altLang="ja-JP" sz="1600">
            <a:solidFill>
              <a:sysClr val="windowText" lastClr="000000"/>
            </a:solidFill>
            <a:latin typeface="+mn-ea"/>
            <a:ea typeface="+mn-ea"/>
          </a:endParaRPr>
        </a:p>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薄緑塗りつぶし箇所：元請入力引用</a:t>
          </a:r>
          <a:endParaRPr kumimoji="1" lang="en-US" altLang="ja-JP" sz="1600">
            <a:solidFill>
              <a:sysClr val="windowText" lastClr="000000"/>
            </a:solidFill>
            <a:latin typeface="+mn-ea"/>
            <a:ea typeface="+mn-ea"/>
          </a:endParaRPr>
        </a:p>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自動で白黒印刷されます</a:t>
          </a:r>
          <a:endParaRPr kumimoji="1" lang="en-US" altLang="ja-JP" sz="1600">
            <a:solidFill>
              <a:sysClr val="windowText" lastClr="000000"/>
            </a:solidFill>
            <a:latin typeface="+mn-ea"/>
            <a:ea typeface="+mn-ea"/>
          </a:endParaRPr>
        </a:p>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入力例の上から記入してください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2</xdr:row>
      <xdr:rowOff>0</xdr:rowOff>
    </xdr:from>
    <xdr:to>
      <xdr:col>36</xdr:col>
      <xdr:colOff>64576</xdr:colOff>
      <xdr:row>11</xdr:row>
      <xdr:rowOff>143682</xdr:rowOff>
    </xdr:to>
    <xdr:sp macro="" textlink="">
      <xdr:nvSpPr>
        <xdr:cNvPr id="2" name="正方形/長方形 1">
          <a:extLst>
            <a:ext uri="{FF2B5EF4-FFF2-40B4-BE49-F238E27FC236}">
              <a16:creationId xmlns:a16="http://schemas.microsoft.com/office/drawing/2014/main" id="{19A083F1-A5CF-4816-A4AC-FCFB7CFA89FD}"/>
            </a:ext>
          </a:extLst>
        </xdr:cNvPr>
        <xdr:cNvSpPr/>
      </xdr:nvSpPr>
      <xdr:spPr>
        <a:xfrm>
          <a:off x="6972300" y="295275"/>
          <a:ext cx="5189026" cy="144860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オレンジ塗りつぶし箇所：手入力をしてください！</a:t>
          </a:r>
          <a:endParaRPr kumimoji="1" lang="en-US" altLang="ja-JP" sz="1600">
            <a:solidFill>
              <a:sysClr val="windowText" lastClr="000000"/>
            </a:solidFill>
            <a:latin typeface="+mn-ea"/>
            <a:ea typeface="+mn-ea"/>
          </a:endParaRPr>
        </a:p>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青塗りつぶし箇所：入力シート引用</a:t>
          </a:r>
          <a:endParaRPr kumimoji="1" lang="en-US" altLang="ja-JP" sz="1600">
            <a:solidFill>
              <a:sysClr val="windowText" lastClr="000000"/>
            </a:solidFill>
            <a:latin typeface="+mn-ea"/>
            <a:ea typeface="+mn-ea"/>
          </a:endParaRPr>
        </a:p>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自動で白黒印刷されます</a:t>
          </a:r>
        </a:p>
      </xdr:txBody>
    </xdr:sp>
    <xdr:clientData/>
  </xdr:twoCellAnchor>
</xdr:wsDr>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256A8-97D3-4F0E-AC2E-2BD012D3F77D}">
  <sheetPr codeName="Sheet6">
    <pageSetUpPr fitToPage="1"/>
  </sheetPr>
  <dimension ref="A1:E30"/>
  <sheetViews>
    <sheetView workbookViewId="0">
      <selection activeCell="B2" sqref="B2"/>
    </sheetView>
  </sheetViews>
  <sheetFormatPr defaultRowHeight="12"/>
  <cols>
    <col min="1" max="1" width="11" style="185" bestFit="1" customWidth="1"/>
    <col min="2" max="2" width="15.125" style="185" bestFit="1" customWidth="1"/>
    <col min="3" max="3" width="66.625" style="185" customWidth="1"/>
    <col min="4" max="4" width="53.25" style="185" customWidth="1"/>
    <col min="5" max="5" width="23.375" style="185" customWidth="1"/>
    <col min="6" max="16384" width="9" style="185"/>
  </cols>
  <sheetData>
    <row r="1" spans="1:5" ht="20.100000000000001" customHeight="1">
      <c r="A1" s="190" t="s">
        <v>203</v>
      </c>
      <c r="B1" s="186" t="s">
        <v>205</v>
      </c>
      <c r="C1" s="186" t="s">
        <v>204</v>
      </c>
      <c r="D1" s="186" t="s">
        <v>206</v>
      </c>
      <c r="E1" s="186" t="s">
        <v>32</v>
      </c>
    </row>
    <row r="2" spans="1:5" ht="29.25" customHeight="1">
      <c r="A2" s="224" t="s">
        <v>207</v>
      </c>
      <c r="B2" s="191" t="s">
        <v>219</v>
      </c>
      <c r="C2" s="191" t="s">
        <v>242</v>
      </c>
      <c r="D2" s="191" t="s">
        <v>208</v>
      </c>
      <c r="E2" s="192" t="s">
        <v>209</v>
      </c>
    </row>
    <row r="3" spans="1:5" ht="20.100000000000001" customHeight="1">
      <c r="A3" s="225"/>
      <c r="B3" s="187" t="s">
        <v>210</v>
      </c>
      <c r="C3" s="187" t="s">
        <v>212</v>
      </c>
      <c r="D3" s="187" t="s">
        <v>211</v>
      </c>
      <c r="E3" s="187"/>
    </row>
    <row r="4" spans="1:5" ht="12.95" customHeight="1">
      <c r="A4" s="225"/>
      <c r="B4" s="188" t="s">
        <v>213</v>
      </c>
      <c r="C4" s="188"/>
      <c r="D4" s="188"/>
      <c r="E4" s="188"/>
    </row>
    <row r="5" spans="1:5" ht="20.100000000000001" customHeight="1">
      <c r="A5" s="225"/>
      <c r="B5" s="188" t="s">
        <v>214</v>
      </c>
      <c r="C5" s="188" t="s">
        <v>215</v>
      </c>
      <c r="D5" s="188"/>
      <c r="E5" s="188"/>
    </row>
    <row r="6" spans="1:5" ht="12.95" customHeight="1">
      <c r="A6" s="225"/>
      <c r="B6" s="188" t="s">
        <v>213</v>
      </c>
      <c r="C6" s="188"/>
      <c r="D6" s="188"/>
      <c r="E6" s="188"/>
    </row>
    <row r="7" spans="1:5" ht="20.100000000000001" customHeight="1">
      <c r="A7" s="225"/>
      <c r="B7" s="188" t="s">
        <v>216</v>
      </c>
      <c r="C7" s="188" t="s">
        <v>217</v>
      </c>
      <c r="D7" s="188"/>
      <c r="E7" s="188"/>
    </row>
    <row r="8" spans="1:5" ht="12.95" customHeight="1">
      <c r="A8" s="225"/>
      <c r="B8" s="188" t="s">
        <v>213</v>
      </c>
      <c r="C8" s="188"/>
      <c r="D8" s="188"/>
      <c r="E8" s="188"/>
    </row>
    <row r="9" spans="1:5" ht="20.100000000000001" customHeight="1">
      <c r="A9" s="225"/>
      <c r="B9" s="188" t="s">
        <v>214</v>
      </c>
      <c r="C9" s="188" t="s">
        <v>218</v>
      </c>
      <c r="D9" s="188"/>
      <c r="E9" s="188"/>
    </row>
    <row r="10" spans="1:5" ht="12.95" customHeight="1">
      <c r="A10" s="225"/>
      <c r="B10" s="188" t="s">
        <v>213</v>
      </c>
      <c r="C10" s="188"/>
      <c r="D10" s="188"/>
      <c r="E10" s="188"/>
    </row>
    <row r="11" spans="1:5" ht="31.5" customHeight="1">
      <c r="A11" s="225"/>
      <c r="B11" s="189" t="s">
        <v>220</v>
      </c>
      <c r="C11" s="189" t="s">
        <v>236</v>
      </c>
      <c r="D11" s="189"/>
      <c r="E11" s="189"/>
    </row>
    <row r="12" spans="1:5" ht="20.100000000000001" customHeight="1">
      <c r="A12" s="225"/>
      <c r="B12" s="187" t="s">
        <v>219</v>
      </c>
      <c r="C12" s="187" t="s">
        <v>222</v>
      </c>
      <c r="D12" s="187"/>
      <c r="E12" s="187"/>
    </row>
    <row r="13" spans="1:5" ht="20.100000000000001" customHeight="1">
      <c r="A13" s="225"/>
      <c r="B13" s="188"/>
      <c r="C13" s="193" t="s">
        <v>221</v>
      </c>
      <c r="D13" s="188"/>
      <c r="E13" s="188"/>
    </row>
    <row r="14" spans="1:5" ht="20.100000000000001" customHeight="1">
      <c r="A14" s="225"/>
      <c r="B14" s="188"/>
      <c r="C14" s="188" t="s">
        <v>223</v>
      </c>
      <c r="D14" s="188"/>
      <c r="E14" s="188"/>
    </row>
    <row r="15" spans="1:5" ht="20.100000000000001" customHeight="1">
      <c r="A15" s="226"/>
      <c r="B15" s="189"/>
      <c r="C15" s="189" t="s">
        <v>224</v>
      </c>
      <c r="D15" s="189"/>
      <c r="E15" s="189"/>
    </row>
    <row r="16" spans="1:5" ht="33" customHeight="1">
      <c r="A16" s="227" t="s">
        <v>225</v>
      </c>
      <c r="B16" s="187" t="s">
        <v>226</v>
      </c>
      <c r="C16" s="187" t="s">
        <v>239</v>
      </c>
      <c r="D16" s="187" t="s">
        <v>241</v>
      </c>
      <c r="E16" s="194" t="s">
        <v>227</v>
      </c>
    </row>
    <row r="17" spans="1:5" ht="12.95" customHeight="1">
      <c r="A17" s="228"/>
      <c r="B17" s="188" t="s">
        <v>213</v>
      </c>
      <c r="C17" s="188"/>
      <c r="D17" s="188"/>
      <c r="E17" s="188"/>
    </row>
    <row r="18" spans="1:5" ht="37.5" customHeight="1">
      <c r="A18" s="228"/>
      <c r="B18" s="188" t="s">
        <v>226</v>
      </c>
      <c r="C18" s="188" t="s">
        <v>240</v>
      </c>
      <c r="D18" s="188"/>
      <c r="E18" s="188"/>
    </row>
    <row r="19" spans="1:5" ht="12.95" customHeight="1">
      <c r="A19" s="228"/>
      <c r="B19" s="188" t="s">
        <v>213</v>
      </c>
      <c r="C19" s="188"/>
      <c r="D19" s="188"/>
      <c r="E19" s="188"/>
    </row>
    <row r="20" spans="1:5" ht="31.5" customHeight="1">
      <c r="A20" s="228"/>
      <c r="B20" s="189" t="s">
        <v>214</v>
      </c>
      <c r="C20" s="189" t="s">
        <v>237</v>
      </c>
      <c r="D20" s="189" t="s">
        <v>228</v>
      </c>
      <c r="E20" s="189"/>
    </row>
    <row r="21" spans="1:5" ht="19.5" customHeight="1">
      <c r="A21" s="228"/>
      <c r="B21" s="188" t="s">
        <v>219</v>
      </c>
      <c r="C21" s="188" t="s">
        <v>222</v>
      </c>
      <c r="D21" s="188"/>
      <c r="E21" s="188"/>
    </row>
    <row r="22" spans="1:5" ht="20.100000000000001" customHeight="1">
      <c r="A22" s="228"/>
      <c r="B22" s="188"/>
      <c r="C22" s="188" t="s">
        <v>221</v>
      </c>
      <c r="D22" s="188"/>
      <c r="E22" s="188"/>
    </row>
    <row r="23" spans="1:5" ht="20.100000000000001" customHeight="1">
      <c r="A23" s="228"/>
      <c r="B23" s="188"/>
      <c r="C23" s="193" t="s">
        <v>223</v>
      </c>
      <c r="D23" s="188"/>
      <c r="E23" s="188"/>
    </row>
    <row r="24" spans="1:5" ht="20.100000000000001" customHeight="1">
      <c r="A24" s="228"/>
      <c r="B24" s="189"/>
      <c r="C24" s="195" t="s">
        <v>224</v>
      </c>
      <c r="D24" s="189"/>
      <c r="E24" s="189"/>
    </row>
    <row r="25" spans="1:5" ht="20.100000000000001" customHeight="1">
      <c r="A25" s="227" t="s">
        <v>229</v>
      </c>
      <c r="B25" s="187" t="s">
        <v>219</v>
      </c>
      <c r="C25" s="187" t="s">
        <v>230</v>
      </c>
      <c r="D25" s="187"/>
      <c r="E25" s="187"/>
    </row>
    <row r="26" spans="1:5" ht="20.100000000000001" customHeight="1">
      <c r="A26" s="228"/>
      <c r="B26" s="188"/>
      <c r="C26" s="188" t="s">
        <v>231</v>
      </c>
      <c r="D26" s="188"/>
      <c r="E26" s="188"/>
    </row>
    <row r="27" spans="1:5" ht="39" customHeight="1">
      <c r="A27" s="228"/>
      <c r="B27" s="188"/>
      <c r="C27" s="188" t="s">
        <v>232</v>
      </c>
      <c r="D27" s="188" t="s">
        <v>233</v>
      </c>
      <c r="E27" s="188"/>
    </row>
    <row r="28" spans="1:5" ht="20.100000000000001" customHeight="1">
      <c r="A28" s="228"/>
      <c r="B28" s="189"/>
      <c r="C28" s="189" t="s">
        <v>234</v>
      </c>
      <c r="D28" s="189"/>
      <c r="E28" s="189"/>
    </row>
    <row r="29" spans="1:5" ht="54" customHeight="1">
      <c r="A29" s="229"/>
      <c r="B29" s="189" t="s">
        <v>219</v>
      </c>
      <c r="C29" s="189" t="s">
        <v>238</v>
      </c>
      <c r="D29" s="189" t="s">
        <v>235</v>
      </c>
      <c r="E29" s="189"/>
    </row>
    <row r="30" spans="1:5" ht="20.100000000000001" customHeight="1"/>
  </sheetData>
  <mergeCells count="3">
    <mergeCell ref="A2:A15"/>
    <mergeCell ref="A16:A24"/>
    <mergeCell ref="A25:A29"/>
  </mergeCells>
  <phoneticPr fontId="2"/>
  <printOptions horizontalCentered="1"/>
  <pageMargins left="0.23622047244094491" right="0.23622047244094491" top="0.70866141732283472" bottom="0.15748031496062992" header="0.31496062992125984" footer="0.31496062992125984"/>
  <pageSetup paperSize="9" scale="86"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28D4E-1397-4E08-9F7D-1E75CCD64E79}">
  <sheetPr codeName="Sheet7">
    <tabColor theme="9" tint="0.59999389629810485"/>
    <pageSetUpPr fitToPage="1"/>
  </sheetPr>
  <dimension ref="A1:T24"/>
  <sheetViews>
    <sheetView zoomScale="110" zoomScaleNormal="110" workbookViewId="0">
      <selection activeCell="C5" sqref="C5:G5"/>
    </sheetView>
  </sheetViews>
  <sheetFormatPr defaultRowHeight="13.5"/>
  <cols>
    <col min="1" max="1" width="3.75" customWidth="1"/>
    <col min="2" max="2" width="33.75" style="151" bestFit="1" customWidth="1"/>
    <col min="3" max="6" width="6.625" style="151" customWidth="1"/>
    <col min="7" max="7" width="18.75" customWidth="1"/>
    <col min="8" max="8" width="2.5" customWidth="1"/>
    <col min="9" max="12" width="6.625" customWidth="1"/>
    <col min="13" max="13" width="18.75" customWidth="1"/>
    <col min="14" max="14" width="2.375" customWidth="1"/>
    <col min="16" max="16" width="12.75" customWidth="1"/>
    <col min="17" max="17" width="43.875" bestFit="1" customWidth="1"/>
    <col min="18" max="18" width="4" customWidth="1"/>
  </cols>
  <sheetData>
    <row r="1" spans="1:20" ht="21.75" customHeight="1" thickBot="1">
      <c r="A1" s="234" t="s">
        <v>114</v>
      </c>
      <c r="B1" s="234"/>
      <c r="C1" s="184"/>
      <c r="D1" s="196"/>
      <c r="E1" s="196"/>
      <c r="F1" s="235" t="s">
        <v>115</v>
      </c>
      <c r="G1" s="235"/>
      <c r="H1" s="235"/>
      <c r="I1" s="236"/>
      <c r="J1" s="148"/>
      <c r="K1" s="148"/>
      <c r="O1" s="145" t="s">
        <v>116</v>
      </c>
    </row>
    <row r="2" spans="1:20" ht="21.75" customHeight="1" thickBot="1">
      <c r="A2" s="234"/>
      <c r="B2" s="234"/>
      <c r="C2" s="146"/>
      <c r="D2" s="197"/>
      <c r="E2" s="197"/>
      <c r="F2" s="235" t="s">
        <v>117</v>
      </c>
      <c r="G2" s="235"/>
      <c r="H2" s="235"/>
      <c r="I2" s="236"/>
      <c r="J2" s="148"/>
      <c r="K2" s="148"/>
      <c r="O2" s="147" t="s">
        <v>118</v>
      </c>
    </row>
    <row r="3" spans="1:20" ht="21" customHeight="1" thickBot="1">
      <c r="B3" s="148" t="s">
        <v>255</v>
      </c>
      <c r="C3" s="149"/>
      <c r="D3" s="198"/>
      <c r="E3" s="198"/>
      <c r="F3" s="235" t="s">
        <v>119</v>
      </c>
      <c r="G3" s="235"/>
      <c r="H3" s="235"/>
      <c r="I3" s="236"/>
      <c r="J3" s="148"/>
      <c r="K3" s="148"/>
      <c r="O3" s="147" t="s">
        <v>120</v>
      </c>
    </row>
    <row r="4" spans="1:20">
      <c r="A4" s="150" t="s">
        <v>201</v>
      </c>
      <c r="I4" s="152"/>
      <c r="J4" s="152"/>
      <c r="K4" s="152"/>
      <c r="L4" s="153"/>
      <c r="M4" s="153"/>
    </row>
    <row r="5" spans="1:20">
      <c r="B5" s="154" t="s">
        <v>121</v>
      </c>
      <c r="C5" s="237">
        <v>45535</v>
      </c>
      <c r="D5" s="237"/>
      <c r="E5" s="237"/>
      <c r="F5" s="237"/>
      <c r="G5" s="237"/>
      <c r="I5" s="153"/>
      <c r="J5" s="153"/>
      <c r="K5" s="153"/>
      <c r="L5" s="153"/>
      <c r="M5" s="153"/>
      <c r="O5" s="155" t="s">
        <v>122</v>
      </c>
      <c r="P5" s="155" t="s">
        <v>123</v>
      </c>
      <c r="Q5" s="155" t="s">
        <v>124</v>
      </c>
    </row>
    <row r="6" spans="1:20">
      <c r="B6" s="154" t="s">
        <v>125</v>
      </c>
      <c r="C6" s="230" t="s">
        <v>311</v>
      </c>
      <c r="D6" s="230"/>
      <c r="E6" s="230"/>
      <c r="F6" s="230"/>
      <c r="G6" s="230"/>
      <c r="I6" s="231">
        <v>2499001</v>
      </c>
      <c r="J6" s="232"/>
      <c r="K6" s="233"/>
      <c r="L6" s="153" t="s">
        <v>126</v>
      </c>
      <c r="M6" s="153"/>
      <c r="O6" s="156"/>
      <c r="P6" s="156"/>
      <c r="Q6" s="156" t="s">
        <v>127</v>
      </c>
    </row>
    <row r="7" spans="1:20">
      <c r="B7" s="154" t="s">
        <v>128</v>
      </c>
      <c r="C7" s="238" t="s">
        <v>312</v>
      </c>
      <c r="D7" s="238"/>
      <c r="E7" s="238"/>
      <c r="F7" s="238"/>
      <c r="G7" s="238"/>
      <c r="I7" s="153"/>
      <c r="J7" s="153"/>
      <c r="K7" s="153"/>
      <c r="L7" s="153"/>
      <c r="M7" s="153"/>
      <c r="O7" s="239" t="s">
        <v>129</v>
      </c>
      <c r="P7" s="241" t="s">
        <v>123</v>
      </c>
      <c r="Q7" s="157" t="s">
        <v>130</v>
      </c>
    </row>
    <row r="8" spans="1:20">
      <c r="B8" s="154" t="s">
        <v>131</v>
      </c>
      <c r="C8" s="242" t="s">
        <v>243</v>
      </c>
      <c r="D8" s="242"/>
      <c r="E8" s="242"/>
      <c r="F8" s="242"/>
      <c r="G8" s="242"/>
      <c r="I8" s="153"/>
      <c r="J8" s="153"/>
      <c r="K8" s="153"/>
      <c r="L8" s="153"/>
      <c r="M8" s="153"/>
      <c r="O8" s="240"/>
      <c r="P8" s="241"/>
      <c r="Q8" s="158" t="s">
        <v>132</v>
      </c>
    </row>
    <row r="9" spans="1:20">
      <c r="B9" s="154" t="s">
        <v>133</v>
      </c>
      <c r="C9" s="243" t="s">
        <v>244</v>
      </c>
      <c r="D9" s="243"/>
      <c r="E9" s="243"/>
      <c r="F9" s="243"/>
      <c r="G9" s="243"/>
      <c r="I9" s="153"/>
      <c r="J9" s="153"/>
      <c r="K9" s="153"/>
      <c r="L9" s="153"/>
      <c r="M9" s="153"/>
      <c r="O9" s="240"/>
      <c r="P9" s="241"/>
      <c r="Q9" s="158" t="s">
        <v>134</v>
      </c>
    </row>
    <row r="10" spans="1:20">
      <c r="B10" s="154" t="s">
        <v>135</v>
      </c>
      <c r="C10" s="237" t="s">
        <v>313</v>
      </c>
      <c r="D10" s="237"/>
      <c r="E10" s="237"/>
      <c r="F10" s="237"/>
      <c r="G10" s="237"/>
      <c r="I10" s="153"/>
      <c r="J10" s="153"/>
      <c r="K10" s="153"/>
      <c r="L10" s="153"/>
      <c r="M10" s="153"/>
      <c r="O10" s="240"/>
      <c r="P10" s="239" t="s">
        <v>136</v>
      </c>
      <c r="Q10" s="157" t="s">
        <v>137</v>
      </c>
    </row>
    <row r="11" spans="1:20">
      <c r="B11" s="154" t="s">
        <v>138</v>
      </c>
      <c r="C11" s="237" t="s">
        <v>313</v>
      </c>
      <c r="D11" s="237"/>
      <c r="E11" s="237"/>
      <c r="F11" s="237"/>
      <c r="G11" s="237"/>
      <c r="I11" s="153"/>
      <c r="J11" s="153"/>
      <c r="K11" s="153"/>
      <c r="L11" s="153"/>
      <c r="M11" s="153"/>
      <c r="O11" s="240"/>
      <c r="P11" s="240"/>
      <c r="Q11" s="159" t="s">
        <v>139</v>
      </c>
    </row>
    <row r="12" spans="1:20">
      <c r="B12" s="154" t="s">
        <v>140</v>
      </c>
      <c r="C12" s="237" t="s">
        <v>314</v>
      </c>
      <c r="D12" s="237"/>
      <c r="E12" s="237"/>
      <c r="F12" s="237"/>
      <c r="G12" s="237"/>
      <c r="I12" s="153"/>
      <c r="J12" s="153"/>
      <c r="K12" s="153"/>
      <c r="L12" s="153"/>
      <c r="M12" s="153"/>
      <c r="O12" s="240"/>
      <c r="P12" s="240"/>
      <c r="Q12" s="159" t="s">
        <v>141</v>
      </c>
    </row>
    <row r="13" spans="1:20">
      <c r="B13" s="154" t="s">
        <v>142</v>
      </c>
      <c r="C13" s="237" t="s">
        <v>315</v>
      </c>
      <c r="D13" s="237"/>
      <c r="E13" s="237"/>
      <c r="F13" s="237"/>
      <c r="G13" s="237"/>
      <c r="I13" s="153"/>
      <c r="J13" s="153"/>
      <c r="K13" s="153"/>
      <c r="L13" s="153"/>
      <c r="M13" s="153"/>
      <c r="O13" s="240"/>
      <c r="P13" s="240"/>
      <c r="Q13" s="159" t="s">
        <v>143</v>
      </c>
    </row>
    <row r="14" spans="1:20">
      <c r="B14" s="154" t="s">
        <v>144</v>
      </c>
      <c r="C14" s="237" t="s">
        <v>316</v>
      </c>
      <c r="D14" s="237"/>
      <c r="E14" s="237"/>
      <c r="F14" s="237"/>
      <c r="G14" s="237"/>
      <c r="I14" s="153"/>
      <c r="J14" s="153"/>
      <c r="K14" s="153"/>
      <c r="L14" s="153"/>
      <c r="M14" s="153"/>
      <c r="O14" s="240"/>
      <c r="P14" s="240"/>
      <c r="Q14" s="159" t="s">
        <v>145</v>
      </c>
    </row>
    <row r="15" spans="1:20">
      <c r="B15" s="154" t="s">
        <v>146</v>
      </c>
      <c r="C15" s="237">
        <v>45566</v>
      </c>
      <c r="D15" s="237"/>
      <c r="E15" s="237"/>
      <c r="F15" s="237"/>
      <c r="G15" s="237"/>
      <c r="I15" s="153"/>
      <c r="J15" s="153"/>
      <c r="K15" s="153"/>
      <c r="L15" s="153"/>
      <c r="M15" s="153"/>
      <c r="O15" s="240"/>
      <c r="P15" s="240"/>
      <c r="Q15" s="159" t="s">
        <v>147</v>
      </c>
      <c r="S15" s="151" t="s">
        <v>148</v>
      </c>
      <c r="T15" t="s">
        <v>149</v>
      </c>
    </row>
    <row r="16" spans="1:20">
      <c r="B16" s="154" t="s">
        <v>150</v>
      </c>
      <c r="C16" s="237">
        <v>45930</v>
      </c>
      <c r="D16" s="237"/>
      <c r="E16" s="237"/>
      <c r="F16" s="237"/>
      <c r="G16" s="237"/>
      <c r="I16" s="153"/>
      <c r="J16" s="153"/>
      <c r="K16" s="153"/>
      <c r="L16" s="153"/>
      <c r="M16" s="153"/>
      <c r="O16" s="239" t="s">
        <v>151</v>
      </c>
      <c r="P16" s="239" t="s">
        <v>123</v>
      </c>
      <c r="Q16" s="157" t="s">
        <v>152</v>
      </c>
      <c r="S16" s="151" t="s">
        <v>153</v>
      </c>
      <c r="T16" t="s">
        <v>154</v>
      </c>
    </row>
    <row r="17" spans="2:20">
      <c r="B17" s="154" t="s">
        <v>155</v>
      </c>
      <c r="C17" s="237">
        <v>45565</v>
      </c>
      <c r="D17" s="237"/>
      <c r="E17" s="237"/>
      <c r="F17" s="237"/>
      <c r="G17" s="237"/>
      <c r="I17" s="153"/>
      <c r="J17" s="153"/>
      <c r="K17" s="153"/>
      <c r="L17" s="153"/>
      <c r="M17" s="153"/>
      <c r="O17" s="240"/>
      <c r="P17" s="244"/>
      <c r="Q17" s="158" t="s">
        <v>156</v>
      </c>
      <c r="S17" s="151" t="s">
        <v>157</v>
      </c>
      <c r="T17" t="s">
        <v>158</v>
      </c>
    </row>
    <row r="18" spans="2:20">
      <c r="B18" s="154" t="s">
        <v>159</v>
      </c>
      <c r="C18" s="237" t="s">
        <v>317</v>
      </c>
      <c r="D18" s="237"/>
      <c r="E18" s="237"/>
      <c r="F18" s="237"/>
      <c r="G18" s="237"/>
      <c r="I18" s="153"/>
      <c r="J18" s="153"/>
      <c r="K18" s="153"/>
      <c r="L18" s="153"/>
      <c r="M18" s="153"/>
      <c r="O18" s="240"/>
      <c r="P18" s="239" t="s">
        <v>136</v>
      </c>
      <c r="Q18" s="160" t="s">
        <v>160</v>
      </c>
    </row>
    <row r="19" spans="2:20">
      <c r="B19" s="154" t="s">
        <v>161</v>
      </c>
      <c r="C19" s="237" t="s">
        <v>313</v>
      </c>
      <c r="D19" s="237"/>
      <c r="E19" s="237"/>
      <c r="F19" s="237"/>
      <c r="G19" s="237"/>
      <c r="I19" s="153"/>
      <c r="J19" s="153"/>
      <c r="K19" s="153"/>
      <c r="L19" s="153"/>
      <c r="M19" s="153"/>
      <c r="O19" s="240"/>
      <c r="P19" s="240"/>
      <c r="Q19" s="159" t="s">
        <v>162</v>
      </c>
      <c r="S19" s="151" t="s">
        <v>163</v>
      </c>
      <c r="T19" t="s">
        <v>149</v>
      </c>
    </row>
    <row r="20" spans="2:20">
      <c r="B20" s="154" t="s">
        <v>164</v>
      </c>
      <c r="C20" s="242" t="s">
        <v>318</v>
      </c>
      <c r="D20" s="242"/>
      <c r="E20" s="242"/>
      <c r="F20" s="242"/>
      <c r="G20" s="242"/>
      <c r="I20" s="153"/>
      <c r="J20" s="153"/>
      <c r="K20" s="153"/>
      <c r="L20" s="153"/>
      <c r="M20" s="153"/>
      <c r="O20" s="240"/>
      <c r="P20" s="240"/>
      <c r="Q20" s="159" t="s">
        <v>141</v>
      </c>
      <c r="S20" s="151" t="s">
        <v>245</v>
      </c>
      <c r="T20" t="s">
        <v>246</v>
      </c>
    </row>
    <row r="21" spans="2:20">
      <c r="B21" s="154" t="s">
        <v>165</v>
      </c>
      <c r="C21" s="242" t="s">
        <v>319</v>
      </c>
      <c r="D21" s="242"/>
      <c r="E21" s="242"/>
      <c r="F21" s="242"/>
      <c r="G21" s="242"/>
      <c r="I21" s="153" t="s">
        <v>253</v>
      </c>
      <c r="J21" s="153"/>
      <c r="K21" s="153"/>
      <c r="L21" s="153"/>
      <c r="M21" s="153"/>
      <c r="O21" s="240"/>
      <c r="P21" s="240"/>
      <c r="Q21" s="159" t="s">
        <v>143</v>
      </c>
      <c r="S21" s="151" t="s">
        <v>248</v>
      </c>
      <c r="T21" t="s">
        <v>249</v>
      </c>
    </row>
    <row r="22" spans="2:20">
      <c r="B22" s="154" t="s">
        <v>166</v>
      </c>
      <c r="C22" s="245" t="s">
        <v>320</v>
      </c>
      <c r="D22" s="245"/>
      <c r="E22" s="245"/>
      <c r="F22" s="245"/>
      <c r="G22" s="245"/>
      <c r="O22" s="240"/>
      <c r="P22" s="240"/>
      <c r="Q22" s="159" t="s">
        <v>145</v>
      </c>
      <c r="S22" s="151" t="s">
        <v>250</v>
      </c>
      <c r="T22" t="s">
        <v>251</v>
      </c>
    </row>
    <row r="23" spans="2:20">
      <c r="B23" s="154" t="s">
        <v>167</v>
      </c>
      <c r="C23" s="242"/>
      <c r="D23" s="242"/>
      <c r="E23" s="242"/>
      <c r="F23" s="242"/>
      <c r="G23" s="242"/>
      <c r="I23" t="s">
        <v>254</v>
      </c>
      <c r="O23" s="244"/>
      <c r="P23" s="244"/>
      <c r="Q23" s="158" t="s">
        <v>147</v>
      </c>
      <c r="R23" s="161"/>
      <c r="S23" s="151" t="s">
        <v>252</v>
      </c>
      <c r="T23" t="s">
        <v>247</v>
      </c>
    </row>
    <row r="24" spans="2:20">
      <c r="B24" s="154" t="s">
        <v>272</v>
      </c>
      <c r="C24" s="242" t="s">
        <v>273</v>
      </c>
      <c r="D24" s="242"/>
      <c r="E24" s="242"/>
      <c r="F24" s="242"/>
      <c r="G24" s="242"/>
    </row>
  </sheetData>
  <mergeCells count="31">
    <mergeCell ref="C24:G24"/>
    <mergeCell ref="O16:O23"/>
    <mergeCell ref="P16:P17"/>
    <mergeCell ref="C17:G17"/>
    <mergeCell ref="C18:G18"/>
    <mergeCell ref="P18:P23"/>
    <mergeCell ref="C19:G19"/>
    <mergeCell ref="C20:G20"/>
    <mergeCell ref="C16:G16"/>
    <mergeCell ref="C21:G21"/>
    <mergeCell ref="C22:G22"/>
    <mergeCell ref="C23:G23"/>
    <mergeCell ref="C7:G7"/>
    <mergeCell ref="O7:O15"/>
    <mergeCell ref="P7:P9"/>
    <mergeCell ref="C8:G8"/>
    <mergeCell ref="C9:G9"/>
    <mergeCell ref="C10:G10"/>
    <mergeCell ref="P10:P15"/>
    <mergeCell ref="C11:G11"/>
    <mergeCell ref="C12:G12"/>
    <mergeCell ref="C13:G13"/>
    <mergeCell ref="C14:G14"/>
    <mergeCell ref="C15:G15"/>
    <mergeCell ref="C6:G6"/>
    <mergeCell ref="I6:K6"/>
    <mergeCell ref="A1:B2"/>
    <mergeCell ref="F1:I1"/>
    <mergeCell ref="F2:I2"/>
    <mergeCell ref="F3:I3"/>
    <mergeCell ref="C5:G5"/>
  </mergeCells>
  <phoneticPr fontId="3"/>
  <dataValidations count="3">
    <dataValidation type="list" allowBlank="1" showInputMessage="1" showErrorMessage="1" prompt="選択して下さい" sqref="C20:G20" xr:uid="{8F3F2475-252C-4FEE-8FB4-0B579AD1157B}">
      <formula1>$T$14:$T$17</formula1>
    </dataValidation>
    <dataValidation type="list" allowBlank="1" showInputMessage="1" showErrorMessage="1" prompt="選択して下さい" sqref="C21:G21" xr:uid="{855C0BE1-9A16-4774-9BB5-6F5D29AEDA76}">
      <formula1>$T$18:$T$23</formula1>
    </dataValidation>
    <dataValidation type="list" showInputMessage="1" showErrorMessage="1" prompt="右側の注意事項を確認して選択して下さい" sqref="C12:G12" xr:uid="{BB2E7C68-D662-4A79-A883-70E0F2B639F2}">
      <formula1>$R$6:$R$21</formula1>
    </dataValidation>
  </dataValidations>
  <pageMargins left="0.7" right="0.7" top="0.75" bottom="0.75" header="0.3" footer="0.3"/>
  <pageSetup paperSize="8" scale="69"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765E-CCB2-4D8E-A0C0-7BC083F78993}">
  <sheetPr codeName="Sheet8">
    <tabColor theme="7" tint="0.39997558519241921"/>
  </sheetPr>
  <dimension ref="A1:F31"/>
  <sheetViews>
    <sheetView tabSelected="1" workbookViewId="0">
      <pane xSplit="1" ySplit="4" topLeftCell="B5" activePane="bottomRight" state="frozen"/>
      <selection activeCell="B6" sqref="B6:Q6"/>
      <selection pane="topRight" activeCell="B6" sqref="B6:Q6"/>
      <selection pane="bottomLeft" activeCell="B6" sqref="B6:Q6"/>
      <selection pane="bottomRight" activeCell="A5" sqref="A5"/>
    </sheetView>
  </sheetViews>
  <sheetFormatPr defaultRowHeight="21.95" customHeight="1"/>
  <cols>
    <col min="1" max="1" width="20.625" customWidth="1"/>
    <col min="2" max="2" width="15.125" bestFit="1" customWidth="1"/>
    <col min="3" max="3" width="9.5" bestFit="1" customWidth="1"/>
    <col min="4" max="4" width="40.625" customWidth="1"/>
    <col min="5" max="5" width="13.875" bestFit="1" customWidth="1"/>
    <col min="6" max="6" width="19.5" customWidth="1"/>
  </cols>
  <sheetData>
    <row r="1" spans="1:6" ht="34.5" customHeight="1">
      <c r="A1" s="206" t="s">
        <v>268</v>
      </c>
    </row>
    <row r="2" spans="1:6" ht="34.5" customHeight="1">
      <c r="A2" s="204" t="s">
        <v>256</v>
      </c>
      <c r="B2" s="204" t="s">
        <v>257</v>
      </c>
      <c r="C2" s="204" t="s">
        <v>258</v>
      </c>
      <c r="D2" s="204" t="s">
        <v>259</v>
      </c>
      <c r="E2" s="204" t="s">
        <v>260</v>
      </c>
      <c r="F2" s="223" t="s">
        <v>310</v>
      </c>
    </row>
    <row r="3" spans="1:6" ht="0.95" customHeight="1">
      <c r="A3" s="204"/>
      <c r="B3" s="204"/>
      <c r="C3" s="204"/>
      <c r="D3" s="204"/>
      <c r="E3" s="204"/>
      <c r="F3" s="204"/>
    </row>
    <row r="4" spans="1:6" ht="21.95" customHeight="1">
      <c r="A4" s="202" t="s">
        <v>264</v>
      </c>
      <c r="B4" s="203" t="s">
        <v>200</v>
      </c>
      <c r="C4" s="203" t="s">
        <v>265</v>
      </c>
      <c r="D4" s="203" t="s">
        <v>266</v>
      </c>
      <c r="E4" s="203" t="s">
        <v>267</v>
      </c>
      <c r="F4" s="212">
        <v>48316054461322</v>
      </c>
    </row>
    <row r="5" spans="1:6" ht="21.95" customHeight="1">
      <c r="A5" s="200"/>
      <c r="B5" s="200"/>
      <c r="C5" s="200"/>
      <c r="D5" s="200"/>
      <c r="E5" s="200"/>
      <c r="F5" s="201"/>
    </row>
    <row r="6" spans="1:6" ht="21.95" customHeight="1">
      <c r="A6" s="200"/>
      <c r="B6" s="200"/>
      <c r="C6" s="200"/>
      <c r="D6" s="200"/>
      <c r="E6" s="200"/>
      <c r="F6" s="201"/>
    </row>
    <row r="7" spans="1:6" ht="21.95" customHeight="1">
      <c r="A7" s="200"/>
      <c r="B7" s="200"/>
      <c r="C7" s="200"/>
      <c r="D7" s="200"/>
      <c r="E7" s="200"/>
      <c r="F7" s="201"/>
    </row>
    <row r="8" spans="1:6" ht="21.95" customHeight="1">
      <c r="A8" s="200"/>
      <c r="B8" s="200"/>
      <c r="C8" s="200"/>
      <c r="D8" s="200"/>
      <c r="E8" s="200"/>
      <c r="F8" s="201"/>
    </row>
    <row r="9" spans="1:6" ht="21.95" customHeight="1">
      <c r="A9" s="200"/>
      <c r="B9" s="200"/>
      <c r="C9" s="200"/>
      <c r="D9" s="200"/>
      <c r="E9" s="200"/>
      <c r="F9" s="201"/>
    </row>
    <row r="10" spans="1:6" ht="21.95" customHeight="1">
      <c r="A10" s="200"/>
      <c r="B10" s="200"/>
      <c r="C10" s="200"/>
      <c r="D10" s="200"/>
      <c r="E10" s="200"/>
      <c r="F10" s="201"/>
    </row>
    <row r="11" spans="1:6" ht="21.95" customHeight="1">
      <c r="A11" s="200"/>
      <c r="B11" s="200"/>
      <c r="C11" s="200"/>
      <c r="D11" s="200"/>
      <c r="E11" s="200"/>
      <c r="F11" s="201"/>
    </row>
    <row r="12" spans="1:6" ht="21.95" customHeight="1">
      <c r="A12" s="200"/>
      <c r="B12" s="200"/>
      <c r="C12" s="200"/>
      <c r="D12" s="200"/>
      <c r="E12" s="200"/>
      <c r="F12" s="201"/>
    </row>
    <row r="13" spans="1:6" ht="21.95" customHeight="1">
      <c r="A13" s="200"/>
      <c r="B13" s="200"/>
      <c r="C13" s="200"/>
      <c r="D13" s="200"/>
      <c r="E13" s="200"/>
      <c r="F13" s="201"/>
    </row>
    <row r="14" spans="1:6" ht="21.95" customHeight="1">
      <c r="A14" s="200"/>
      <c r="B14" s="200"/>
      <c r="C14" s="200"/>
      <c r="D14" s="200"/>
      <c r="E14" s="200"/>
      <c r="F14" s="201"/>
    </row>
    <row r="15" spans="1:6" ht="21.95" customHeight="1">
      <c r="A15" s="200"/>
      <c r="B15" s="200"/>
      <c r="C15" s="200"/>
      <c r="D15" s="200"/>
      <c r="E15" s="200"/>
      <c r="F15" s="201"/>
    </row>
    <row r="16" spans="1:6" ht="21.95" customHeight="1">
      <c r="A16" s="200"/>
      <c r="B16" s="200"/>
      <c r="C16" s="200"/>
      <c r="D16" s="200"/>
      <c r="E16" s="200"/>
      <c r="F16" s="201"/>
    </row>
    <row r="17" spans="1:6" ht="21.95" customHeight="1">
      <c r="A17" s="200"/>
      <c r="B17" s="200"/>
      <c r="C17" s="200"/>
      <c r="D17" s="200"/>
      <c r="E17" s="200"/>
      <c r="F17" s="201"/>
    </row>
    <row r="18" spans="1:6" ht="21.95" customHeight="1">
      <c r="A18" s="200"/>
      <c r="B18" s="200"/>
      <c r="C18" s="200"/>
      <c r="D18" s="200"/>
      <c r="E18" s="200"/>
      <c r="F18" s="201"/>
    </row>
    <row r="19" spans="1:6" ht="21.95" customHeight="1">
      <c r="A19" s="200"/>
      <c r="B19" s="200"/>
      <c r="C19" s="200"/>
      <c r="D19" s="200"/>
      <c r="E19" s="200"/>
      <c r="F19" s="201"/>
    </row>
    <row r="20" spans="1:6" ht="21.95" customHeight="1">
      <c r="A20" s="200"/>
      <c r="B20" s="200"/>
      <c r="C20" s="200"/>
      <c r="D20" s="200"/>
      <c r="E20" s="200"/>
      <c r="F20" s="201"/>
    </row>
    <row r="21" spans="1:6" ht="21.95" customHeight="1">
      <c r="A21" s="200"/>
      <c r="B21" s="200"/>
      <c r="C21" s="200"/>
      <c r="D21" s="200"/>
      <c r="E21" s="200"/>
      <c r="F21" s="201"/>
    </row>
    <row r="22" spans="1:6" ht="21.95" customHeight="1">
      <c r="A22" s="200"/>
      <c r="B22" s="200"/>
      <c r="C22" s="200"/>
      <c r="D22" s="200"/>
      <c r="E22" s="200"/>
      <c r="F22" s="201"/>
    </row>
    <row r="23" spans="1:6" ht="21.95" customHeight="1">
      <c r="A23" s="200"/>
      <c r="B23" s="200"/>
      <c r="C23" s="200"/>
      <c r="D23" s="200"/>
      <c r="E23" s="200"/>
      <c r="F23" s="201"/>
    </row>
    <row r="24" spans="1:6" ht="21.95" customHeight="1">
      <c r="A24" s="200"/>
      <c r="B24" s="200"/>
      <c r="C24" s="200"/>
      <c r="D24" s="200"/>
      <c r="E24" s="200"/>
      <c r="F24" s="201"/>
    </row>
    <row r="25" spans="1:6" ht="21.95" customHeight="1">
      <c r="A25" s="200"/>
      <c r="B25" s="200"/>
      <c r="C25" s="200"/>
      <c r="D25" s="200"/>
      <c r="E25" s="200"/>
      <c r="F25" s="201"/>
    </row>
    <row r="26" spans="1:6" ht="21.95" customHeight="1">
      <c r="A26" s="200"/>
      <c r="B26" s="200"/>
      <c r="C26" s="200"/>
      <c r="D26" s="200"/>
      <c r="E26" s="200"/>
      <c r="F26" s="201"/>
    </row>
    <row r="27" spans="1:6" ht="21.95" customHeight="1">
      <c r="A27" s="200"/>
      <c r="B27" s="200"/>
      <c r="C27" s="200"/>
      <c r="D27" s="200"/>
      <c r="E27" s="200"/>
      <c r="F27" s="201"/>
    </row>
    <row r="28" spans="1:6" ht="21.95" customHeight="1">
      <c r="A28" s="200"/>
      <c r="B28" s="200"/>
      <c r="C28" s="200"/>
      <c r="D28" s="200"/>
      <c r="E28" s="200"/>
      <c r="F28" s="201"/>
    </row>
    <row r="29" spans="1:6" ht="21.95" customHeight="1">
      <c r="A29" s="200"/>
      <c r="B29" s="200"/>
      <c r="C29" s="200"/>
      <c r="D29" s="200"/>
      <c r="E29" s="200"/>
      <c r="F29" s="201"/>
    </row>
    <row r="30" spans="1:6" ht="21.95" customHeight="1">
      <c r="A30" s="200"/>
      <c r="B30" s="200"/>
      <c r="C30" s="200"/>
      <c r="D30" s="200"/>
      <c r="E30" s="200"/>
      <c r="F30" s="201"/>
    </row>
    <row r="31" spans="1:6" ht="21.95" customHeight="1">
      <c r="A31" s="200"/>
      <c r="B31" s="200"/>
      <c r="C31" s="200"/>
      <c r="D31" s="200"/>
      <c r="E31" s="200"/>
      <c r="F31" s="201"/>
    </row>
  </sheetData>
  <phoneticPr fontId="2"/>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76127-217B-42C3-AA8B-AA59F02EE0EA}">
  <sheetPr codeName="Sheet9">
    <tabColor theme="7" tint="0.39997558519241921"/>
  </sheetPr>
  <dimension ref="A1:E102"/>
  <sheetViews>
    <sheetView zoomScaleNormal="100" workbookViewId="0">
      <pane xSplit="1" ySplit="4" topLeftCell="B5" activePane="bottomRight" state="frozen"/>
      <selection activeCell="B6" sqref="B6:Q6"/>
      <selection pane="topRight" activeCell="B6" sqref="B6:Q6"/>
      <selection pane="bottomLeft" activeCell="B6" sqref="B6:Q6"/>
      <selection pane="bottomRight" activeCell="A5" sqref="A5"/>
    </sheetView>
  </sheetViews>
  <sheetFormatPr defaultRowHeight="21.95" customHeight="1"/>
  <cols>
    <col min="1" max="1" width="20.625" customWidth="1"/>
    <col min="2" max="2" width="25.625" customWidth="1"/>
    <col min="3" max="3" width="13.125" style="199" bestFit="1" customWidth="1"/>
    <col min="4" max="4" width="16.75" style="199" bestFit="1" customWidth="1"/>
    <col min="5" max="5" width="20.625" customWidth="1"/>
  </cols>
  <sheetData>
    <row r="1" spans="1:5" ht="21.95" customHeight="1">
      <c r="A1" s="206" t="s">
        <v>270</v>
      </c>
    </row>
    <row r="2" spans="1:5" ht="21.95" customHeight="1">
      <c r="A2" s="204" t="s">
        <v>261</v>
      </c>
      <c r="B2" s="204" t="s">
        <v>269</v>
      </c>
      <c r="C2" s="205" t="s">
        <v>103</v>
      </c>
      <c r="D2" s="205" t="s">
        <v>262</v>
      </c>
      <c r="E2" s="204" t="s">
        <v>263</v>
      </c>
    </row>
    <row r="3" spans="1:5" ht="0.95" customHeight="1">
      <c r="A3" s="204"/>
      <c r="B3" s="204"/>
      <c r="C3" s="205"/>
      <c r="D3" s="205"/>
      <c r="E3" s="204"/>
    </row>
    <row r="4" spans="1:5" ht="21.95" customHeight="1">
      <c r="A4" s="202" t="s">
        <v>274</v>
      </c>
      <c r="B4" s="203" t="s">
        <v>243</v>
      </c>
      <c r="C4" s="212">
        <v>232474320</v>
      </c>
      <c r="D4" s="213">
        <v>28897730958321</v>
      </c>
      <c r="E4" s="203" t="s">
        <v>271</v>
      </c>
    </row>
    <row r="5" spans="1:5" ht="21.95" customHeight="1">
      <c r="A5" s="200"/>
      <c r="B5" s="200"/>
      <c r="C5" s="201"/>
      <c r="D5" s="210"/>
      <c r="E5" s="200"/>
    </row>
    <row r="6" spans="1:5" ht="21.95" customHeight="1">
      <c r="A6" s="200"/>
      <c r="B6" s="200"/>
      <c r="C6" s="201"/>
      <c r="D6" s="210"/>
      <c r="E6" s="200"/>
    </row>
    <row r="7" spans="1:5" ht="21.95" customHeight="1">
      <c r="A7" s="200"/>
      <c r="B7" s="200"/>
      <c r="C7" s="201"/>
      <c r="D7" s="210"/>
      <c r="E7" s="200"/>
    </row>
    <row r="8" spans="1:5" ht="21.95" customHeight="1">
      <c r="A8" s="200"/>
      <c r="B8" s="200"/>
      <c r="C8" s="201"/>
      <c r="D8" s="210"/>
      <c r="E8" s="200"/>
    </row>
    <row r="9" spans="1:5" ht="21.95" customHeight="1">
      <c r="A9" s="200"/>
      <c r="B9" s="200"/>
      <c r="C9" s="201"/>
      <c r="D9" s="210"/>
      <c r="E9" s="200"/>
    </row>
    <row r="10" spans="1:5" ht="21.95" customHeight="1">
      <c r="A10" s="200"/>
      <c r="B10" s="200"/>
      <c r="C10" s="201"/>
      <c r="D10" s="210"/>
      <c r="E10" s="200"/>
    </row>
    <row r="11" spans="1:5" ht="21.95" customHeight="1">
      <c r="A11" s="200"/>
      <c r="B11" s="200"/>
      <c r="C11" s="201"/>
      <c r="D11" s="210"/>
      <c r="E11" s="200"/>
    </row>
    <row r="12" spans="1:5" ht="21.95" customHeight="1">
      <c r="A12" s="200"/>
      <c r="B12" s="200"/>
      <c r="C12" s="201"/>
      <c r="D12" s="210"/>
      <c r="E12" s="200"/>
    </row>
    <row r="13" spans="1:5" ht="21.95" customHeight="1">
      <c r="A13" s="200"/>
      <c r="B13" s="200"/>
      <c r="C13" s="201"/>
      <c r="D13" s="210"/>
      <c r="E13" s="200"/>
    </row>
    <row r="14" spans="1:5" ht="21.95" customHeight="1">
      <c r="A14" s="200"/>
      <c r="B14" s="200"/>
      <c r="C14" s="201"/>
      <c r="D14" s="210"/>
      <c r="E14" s="200"/>
    </row>
    <row r="15" spans="1:5" ht="21.95" customHeight="1">
      <c r="A15" s="200"/>
      <c r="B15" s="200"/>
      <c r="C15" s="201"/>
      <c r="D15" s="210"/>
      <c r="E15" s="200"/>
    </row>
    <row r="16" spans="1:5" ht="21.95" customHeight="1">
      <c r="A16" s="200"/>
      <c r="B16" s="200"/>
      <c r="C16" s="201"/>
      <c r="D16" s="210"/>
      <c r="E16" s="200"/>
    </row>
    <row r="17" spans="1:5" ht="21.95" customHeight="1">
      <c r="A17" s="200"/>
      <c r="B17" s="200"/>
      <c r="C17" s="201"/>
      <c r="D17" s="210"/>
      <c r="E17" s="200"/>
    </row>
    <row r="18" spans="1:5" ht="21.95" customHeight="1">
      <c r="A18" s="200"/>
      <c r="B18" s="200"/>
      <c r="C18" s="201"/>
      <c r="D18" s="210"/>
      <c r="E18" s="200"/>
    </row>
    <row r="19" spans="1:5" ht="21.95" customHeight="1">
      <c r="A19" s="200"/>
      <c r="B19" s="200"/>
      <c r="C19" s="201"/>
      <c r="D19" s="210"/>
      <c r="E19" s="200"/>
    </row>
    <row r="20" spans="1:5" ht="21.95" customHeight="1">
      <c r="A20" s="200"/>
      <c r="B20" s="200"/>
      <c r="C20" s="201"/>
      <c r="D20" s="210"/>
      <c r="E20" s="200"/>
    </row>
    <row r="21" spans="1:5" ht="21.95" customHeight="1">
      <c r="A21" s="200"/>
      <c r="B21" s="200"/>
      <c r="C21" s="201"/>
      <c r="D21" s="210"/>
      <c r="E21" s="200"/>
    </row>
    <row r="22" spans="1:5" ht="21.95" customHeight="1">
      <c r="A22" s="200"/>
      <c r="B22" s="200"/>
      <c r="C22" s="201"/>
      <c r="D22" s="210"/>
      <c r="E22" s="200"/>
    </row>
    <row r="23" spans="1:5" ht="21.95" customHeight="1">
      <c r="A23" s="200"/>
      <c r="B23" s="200"/>
      <c r="C23" s="201"/>
      <c r="D23" s="210"/>
      <c r="E23" s="200"/>
    </row>
    <row r="24" spans="1:5" ht="21.95" customHeight="1">
      <c r="A24" s="200"/>
      <c r="B24" s="200"/>
      <c r="C24" s="201"/>
      <c r="D24" s="210"/>
      <c r="E24" s="200"/>
    </row>
    <row r="25" spans="1:5" ht="21.95" customHeight="1">
      <c r="A25" s="200"/>
      <c r="B25" s="200"/>
      <c r="C25" s="201"/>
      <c r="D25" s="210"/>
      <c r="E25" s="200"/>
    </row>
    <row r="26" spans="1:5" ht="21.95" customHeight="1">
      <c r="A26" s="200"/>
      <c r="B26" s="200"/>
      <c r="C26" s="201"/>
      <c r="D26" s="210"/>
      <c r="E26" s="200"/>
    </row>
    <row r="27" spans="1:5" ht="21.95" customHeight="1">
      <c r="A27" s="200"/>
      <c r="B27" s="200"/>
      <c r="C27" s="201"/>
      <c r="D27" s="210"/>
      <c r="E27" s="200"/>
    </row>
    <row r="28" spans="1:5" ht="21.95" customHeight="1">
      <c r="A28" s="200"/>
      <c r="B28" s="200"/>
      <c r="C28" s="201"/>
      <c r="D28" s="210"/>
      <c r="E28" s="200"/>
    </row>
    <row r="29" spans="1:5" ht="21.95" customHeight="1">
      <c r="A29" s="200"/>
      <c r="B29" s="200"/>
      <c r="C29" s="201"/>
      <c r="D29" s="210"/>
      <c r="E29" s="200"/>
    </row>
    <row r="30" spans="1:5" ht="21.95" customHeight="1">
      <c r="A30" s="200"/>
      <c r="B30" s="200"/>
      <c r="C30" s="201"/>
      <c r="D30" s="210"/>
      <c r="E30" s="200"/>
    </row>
    <row r="31" spans="1:5" ht="21.95" customHeight="1">
      <c r="A31" s="200"/>
      <c r="B31" s="200"/>
      <c r="C31" s="201"/>
      <c r="D31" s="210"/>
      <c r="E31" s="200"/>
    </row>
    <row r="32" spans="1:5" ht="21.95" customHeight="1">
      <c r="A32" s="200"/>
      <c r="B32" s="200"/>
      <c r="C32" s="201"/>
      <c r="D32" s="210"/>
      <c r="E32" s="200"/>
    </row>
    <row r="33" spans="1:5" ht="21.95" customHeight="1">
      <c r="A33" s="200"/>
      <c r="B33" s="200"/>
      <c r="C33" s="201"/>
      <c r="D33" s="210"/>
      <c r="E33" s="200"/>
    </row>
    <row r="34" spans="1:5" ht="21.95" customHeight="1">
      <c r="A34" s="200"/>
      <c r="B34" s="200"/>
      <c r="C34" s="201"/>
      <c r="D34" s="210"/>
      <c r="E34" s="200"/>
    </row>
    <row r="35" spans="1:5" ht="21.95" customHeight="1">
      <c r="A35" s="200"/>
      <c r="B35" s="200"/>
      <c r="C35" s="201"/>
      <c r="D35" s="210"/>
      <c r="E35" s="200"/>
    </row>
    <row r="36" spans="1:5" ht="21.95" customHeight="1">
      <c r="A36" s="200"/>
      <c r="B36" s="200"/>
      <c r="C36" s="201"/>
      <c r="D36" s="210"/>
      <c r="E36" s="200"/>
    </row>
    <row r="37" spans="1:5" ht="21.95" customHeight="1">
      <c r="A37" s="200"/>
      <c r="B37" s="200"/>
      <c r="C37" s="201"/>
      <c r="D37" s="210"/>
      <c r="E37" s="200"/>
    </row>
    <row r="38" spans="1:5" ht="21.95" customHeight="1">
      <c r="A38" s="200"/>
      <c r="B38" s="200"/>
      <c r="C38" s="201"/>
      <c r="D38" s="210"/>
      <c r="E38" s="200"/>
    </row>
    <row r="39" spans="1:5" ht="21.95" customHeight="1">
      <c r="A39" s="200"/>
      <c r="B39" s="200"/>
      <c r="C39" s="201"/>
      <c r="D39" s="210"/>
      <c r="E39" s="200"/>
    </row>
    <row r="40" spans="1:5" ht="21.95" customHeight="1">
      <c r="A40" s="200"/>
      <c r="B40" s="200"/>
      <c r="C40" s="201"/>
      <c r="D40" s="210"/>
      <c r="E40" s="200"/>
    </row>
    <row r="41" spans="1:5" ht="21.95" customHeight="1">
      <c r="A41" s="200"/>
      <c r="B41" s="200"/>
      <c r="C41" s="201"/>
      <c r="D41" s="210"/>
      <c r="E41" s="200"/>
    </row>
    <row r="42" spans="1:5" ht="21.95" customHeight="1">
      <c r="A42" s="200"/>
      <c r="B42" s="200"/>
      <c r="C42" s="201"/>
      <c r="D42" s="210"/>
      <c r="E42" s="200"/>
    </row>
    <row r="43" spans="1:5" ht="21.95" customHeight="1">
      <c r="A43" s="200"/>
      <c r="B43" s="200"/>
      <c r="C43" s="201"/>
      <c r="D43" s="210"/>
      <c r="E43" s="200"/>
    </row>
    <row r="44" spans="1:5" ht="21.95" customHeight="1">
      <c r="A44" s="200"/>
      <c r="B44" s="200"/>
      <c r="C44" s="201"/>
      <c r="D44" s="210"/>
      <c r="E44" s="200"/>
    </row>
    <row r="45" spans="1:5" ht="21.95" customHeight="1">
      <c r="A45" s="200"/>
      <c r="B45" s="200"/>
      <c r="C45" s="201"/>
      <c r="D45" s="210"/>
      <c r="E45" s="200"/>
    </row>
    <row r="46" spans="1:5" ht="21.95" customHeight="1">
      <c r="A46" s="200"/>
      <c r="B46" s="200"/>
      <c r="C46" s="201"/>
      <c r="D46" s="210"/>
      <c r="E46" s="200"/>
    </row>
    <row r="47" spans="1:5" ht="21.95" customHeight="1">
      <c r="A47" s="200"/>
      <c r="B47" s="200"/>
      <c r="C47" s="201"/>
      <c r="D47" s="210"/>
      <c r="E47" s="200"/>
    </row>
    <row r="48" spans="1:5" ht="21.95" customHeight="1">
      <c r="A48" s="200"/>
      <c r="B48" s="200"/>
      <c r="C48" s="201"/>
      <c r="D48" s="210"/>
      <c r="E48" s="200"/>
    </row>
    <row r="49" spans="1:5" ht="21.95" customHeight="1">
      <c r="A49" s="200"/>
      <c r="B49" s="200"/>
      <c r="C49" s="201"/>
      <c r="D49" s="210"/>
      <c r="E49" s="200"/>
    </row>
    <row r="50" spans="1:5" ht="21.95" customHeight="1">
      <c r="A50" s="200"/>
      <c r="B50" s="200"/>
      <c r="C50" s="201"/>
      <c r="D50" s="210"/>
      <c r="E50" s="200"/>
    </row>
    <row r="51" spans="1:5" ht="21.95" customHeight="1">
      <c r="A51" s="200"/>
      <c r="B51" s="200"/>
      <c r="C51" s="201"/>
      <c r="D51" s="210"/>
      <c r="E51" s="200"/>
    </row>
    <row r="52" spans="1:5" ht="21.95" customHeight="1">
      <c r="A52" s="200"/>
      <c r="B52" s="200"/>
      <c r="C52" s="201"/>
      <c r="D52" s="210"/>
      <c r="E52" s="200"/>
    </row>
    <row r="53" spans="1:5" ht="21.95" customHeight="1">
      <c r="A53" s="200"/>
      <c r="B53" s="200"/>
      <c r="C53" s="201"/>
      <c r="D53" s="210"/>
      <c r="E53" s="200"/>
    </row>
    <row r="54" spans="1:5" ht="21.95" customHeight="1">
      <c r="A54" s="200"/>
      <c r="B54" s="200"/>
      <c r="C54" s="201"/>
      <c r="D54" s="210"/>
      <c r="E54" s="200"/>
    </row>
    <row r="55" spans="1:5" ht="21.95" customHeight="1">
      <c r="A55" s="200"/>
      <c r="B55" s="200"/>
      <c r="C55" s="201"/>
      <c r="D55" s="210"/>
      <c r="E55" s="200"/>
    </row>
    <row r="56" spans="1:5" ht="21.95" customHeight="1">
      <c r="A56" s="200"/>
      <c r="B56" s="200"/>
      <c r="C56" s="201"/>
      <c r="D56" s="210"/>
      <c r="E56" s="200"/>
    </row>
    <row r="57" spans="1:5" ht="21.95" customHeight="1">
      <c r="A57" s="200"/>
      <c r="B57" s="200"/>
      <c r="C57" s="201"/>
      <c r="D57" s="210"/>
      <c r="E57" s="200"/>
    </row>
    <row r="58" spans="1:5" ht="21.95" customHeight="1">
      <c r="A58" s="200"/>
      <c r="B58" s="200"/>
      <c r="C58" s="201"/>
      <c r="D58" s="210"/>
      <c r="E58" s="200"/>
    </row>
    <row r="59" spans="1:5" ht="21.95" customHeight="1">
      <c r="A59" s="200"/>
      <c r="B59" s="200"/>
      <c r="C59" s="201"/>
      <c r="D59" s="210"/>
      <c r="E59" s="200"/>
    </row>
    <row r="60" spans="1:5" ht="21.95" customHeight="1">
      <c r="A60" s="200"/>
      <c r="B60" s="200"/>
      <c r="C60" s="201"/>
      <c r="D60" s="210"/>
      <c r="E60" s="200"/>
    </row>
    <row r="61" spans="1:5" ht="21.95" customHeight="1">
      <c r="A61" s="200"/>
      <c r="B61" s="200"/>
      <c r="C61" s="201"/>
      <c r="D61" s="210"/>
      <c r="E61" s="200"/>
    </row>
    <row r="62" spans="1:5" ht="21.95" customHeight="1">
      <c r="A62" s="200"/>
      <c r="B62" s="200"/>
      <c r="C62" s="201"/>
      <c r="D62" s="210"/>
      <c r="E62" s="200"/>
    </row>
    <row r="63" spans="1:5" ht="21.95" customHeight="1">
      <c r="A63" s="200"/>
      <c r="B63" s="200"/>
      <c r="C63" s="201"/>
      <c r="D63" s="210"/>
      <c r="E63" s="200"/>
    </row>
    <row r="64" spans="1:5" ht="21.95" customHeight="1">
      <c r="A64" s="200"/>
      <c r="B64" s="200"/>
      <c r="C64" s="201"/>
      <c r="D64" s="210"/>
      <c r="E64" s="200"/>
    </row>
    <row r="65" spans="1:5" ht="21.95" customHeight="1">
      <c r="A65" s="200"/>
      <c r="B65" s="200"/>
      <c r="C65" s="201"/>
      <c r="D65" s="210"/>
      <c r="E65" s="200"/>
    </row>
    <row r="66" spans="1:5" ht="21.95" customHeight="1">
      <c r="A66" s="200"/>
      <c r="B66" s="200"/>
      <c r="C66" s="201"/>
      <c r="D66" s="210"/>
      <c r="E66" s="200"/>
    </row>
    <row r="67" spans="1:5" ht="21.95" customHeight="1">
      <c r="A67" s="200"/>
      <c r="B67" s="200"/>
      <c r="C67" s="201"/>
      <c r="D67" s="210"/>
      <c r="E67" s="200"/>
    </row>
    <row r="68" spans="1:5" ht="21.95" customHeight="1">
      <c r="A68" s="200"/>
      <c r="B68" s="200"/>
      <c r="C68" s="201"/>
      <c r="D68" s="210"/>
      <c r="E68" s="200"/>
    </row>
    <row r="69" spans="1:5" ht="21.95" customHeight="1">
      <c r="A69" s="200"/>
      <c r="B69" s="200"/>
      <c r="C69" s="201"/>
      <c r="D69" s="210"/>
      <c r="E69" s="200"/>
    </row>
    <row r="70" spans="1:5" ht="21.95" customHeight="1">
      <c r="A70" s="200"/>
      <c r="B70" s="200"/>
      <c r="C70" s="201"/>
      <c r="D70" s="210"/>
      <c r="E70" s="200"/>
    </row>
    <row r="71" spans="1:5" ht="21.95" customHeight="1">
      <c r="A71" s="200"/>
      <c r="B71" s="200"/>
      <c r="C71" s="201"/>
      <c r="D71" s="210"/>
      <c r="E71" s="200"/>
    </row>
    <row r="72" spans="1:5" ht="21.95" customHeight="1">
      <c r="A72" s="200"/>
      <c r="B72" s="200"/>
      <c r="C72" s="201"/>
      <c r="D72" s="210"/>
      <c r="E72" s="200"/>
    </row>
    <row r="73" spans="1:5" ht="21.95" customHeight="1">
      <c r="A73" s="200"/>
      <c r="B73" s="200"/>
      <c r="C73" s="201"/>
      <c r="D73" s="210"/>
      <c r="E73" s="200"/>
    </row>
    <row r="74" spans="1:5" ht="21.95" customHeight="1">
      <c r="A74" s="200"/>
      <c r="B74" s="200"/>
      <c r="C74" s="201"/>
      <c r="D74" s="210"/>
      <c r="E74" s="200"/>
    </row>
    <row r="75" spans="1:5" ht="21.95" customHeight="1">
      <c r="A75" s="200"/>
      <c r="B75" s="200"/>
      <c r="C75" s="201"/>
      <c r="D75" s="210"/>
      <c r="E75" s="200"/>
    </row>
    <row r="76" spans="1:5" ht="21.95" customHeight="1">
      <c r="A76" s="200"/>
      <c r="B76" s="200"/>
      <c r="C76" s="201"/>
      <c r="D76" s="210"/>
      <c r="E76" s="200"/>
    </row>
    <row r="77" spans="1:5" ht="21.95" customHeight="1">
      <c r="A77" s="200"/>
      <c r="B77" s="200"/>
      <c r="C77" s="201"/>
      <c r="D77" s="210"/>
      <c r="E77" s="200"/>
    </row>
    <row r="78" spans="1:5" ht="21.95" customHeight="1">
      <c r="A78" s="200"/>
      <c r="B78" s="200"/>
      <c r="C78" s="201"/>
      <c r="D78" s="210"/>
      <c r="E78" s="200"/>
    </row>
    <row r="79" spans="1:5" ht="21.95" customHeight="1">
      <c r="A79" s="200"/>
      <c r="B79" s="200"/>
      <c r="C79" s="201"/>
      <c r="D79" s="210"/>
      <c r="E79" s="200"/>
    </row>
    <row r="80" spans="1:5" ht="21.95" customHeight="1">
      <c r="A80" s="200"/>
      <c r="B80" s="200"/>
      <c r="C80" s="201"/>
      <c r="D80" s="210"/>
      <c r="E80" s="200"/>
    </row>
    <row r="81" spans="1:5" ht="21.95" customHeight="1">
      <c r="A81" s="200"/>
      <c r="B81" s="200"/>
      <c r="C81" s="201"/>
      <c r="D81" s="210"/>
      <c r="E81" s="200"/>
    </row>
    <row r="82" spans="1:5" ht="21.95" customHeight="1">
      <c r="A82" s="200"/>
      <c r="B82" s="200"/>
      <c r="C82" s="201"/>
      <c r="D82" s="210"/>
      <c r="E82" s="200"/>
    </row>
    <row r="83" spans="1:5" ht="21.95" customHeight="1">
      <c r="A83" s="200"/>
      <c r="B83" s="200"/>
      <c r="C83" s="201"/>
      <c r="D83" s="210"/>
      <c r="E83" s="200"/>
    </row>
    <row r="84" spans="1:5" ht="21.95" customHeight="1">
      <c r="A84" s="200"/>
      <c r="B84" s="200"/>
      <c r="C84" s="201"/>
      <c r="D84" s="210"/>
      <c r="E84" s="200"/>
    </row>
    <row r="85" spans="1:5" ht="21.95" customHeight="1">
      <c r="A85" s="200"/>
      <c r="B85" s="200"/>
      <c r="C85" s="201"/>
      <c r="D85" s="210"/>
      <c r="E85" s="200"/>
    </row>
    <row r="86" spans="1:5" ht="21.95" customHeight="1">
      <c r="A86" s="200"/>
      <c r="B86" s="200"/>
      <c r="C86" s="201"/>
      <c r="D86" s="210"/>
      <c r="E86" s="200"/>
    </row>
    <row r="87" spans="1:5" ht="21.95" customHeight="1">
      <c r="A87" s="200"/>
      <c r="B87" s="200"/>
      <c r="C87" s="201"/>
      <c r="D87" s="210"/>
      <c r="E87" s="200"/>
    </row>
    <row r="88" spans="1:5" ht="21.95" customHeight="1">
      <c r="A88" s="200"/>
      <c r="B88" s="200"/>
      <c r="C88" s="201"/>
      <c r="D88" s="210"/>
      <c r="E88" s="200"/>
    </row>
    <row r="89" spans="1:5" ht="21.95" customHeight="1">
      <c r="A89" s="200"/>
      <c r="B89" s="200"/>
      <c r="C89" s="201"/>
      <c r="D89" s="210"/>
      <c r="E89" s="200"/>
    </row>
    <row r="90" spans="1:5" ht="21.95" customHeight="1">
      <c r="A90" s="200"/>
      <c r="B90" s="200"/>
      <c r="C90" s="201"/>
      <c r="D90" s="210"/>
      <c r="E90" s="200"/>
    </row>
    <row r="91" spans="1:5" ht="21.95" customHeight="1">
      <c r="A91" s="200"/>
      <c r="B91" s="200"/>
      <c r="C91" s="201"/>
      <c r="D91" s="210"/>
      <c r="E91" s="200"/>
    </row>
    <row r="92" spans="1:5" ht="21.95" customHeight="1">
      <c r="A92" s="200"/>
      <c r="B92" s="200"/>
      <c r="C92" s="201"/>
      <c r="D92" s="210"/>
      <c r="E92" s="200"/>
    </row>
    <row r="93" spans="1:5" ht="21.95" customHeight="1">
      <c r="A93" s="200"/>
      <c r="B93" s="200"/>
      <c r="C93" s="201"/>
      <c r="D93" s="210"/>
      <c r="E93" s="200"/>
    </row>
    <row r="94" spans="1:5" ht="21.95" customHeight="1">
      <c r="A94" s="200"/>
      <c r="B94" s="200"/>
      <c r="C94" s="201"/>
      <c r="D94" s="210"/>
      <c r="E94" s="200"/>
    </row>
    <row r="95" spans="1:5" ht="21.95" customHeight="1">
      <c r="A95" s="200"/>
      <c r="B95" s="200"/>
      <c r="C95" s="201"/>
      <c r="D95" s="210"/>
      <c r="E95" s="200"/>
    </row>
    <row r="96" spans="1:5" ht="21.95" customHeight="1">
      <c r="A96" s="200"/>
      <c r="B96" s="200"/>
      <c r="C96" s="201"/>
      <c r="D96" s="210"/>
      <c r="E96" s="200"/>
    </row>
    <row r="97" spans="1:5" ht="21.95" customHeight="1">
      <c r="A97" s="200"/>
      <c r="B97" s="200"/>
      <c r="C97" s="201"/>
      <c r="D97" s="210"/>
      <c r="E97" s="200"/>
    </row>
    <row r="98" spans="1:5" ht="21.95" customHeight="1">
      <c r="A98" s="200"/>
      <c r="B98" s="200"/>
      <c r="C98" s="201"/>
      <c r="D98" s="210"/>
      <c r="E98" s="200"/>
    </row>
    <row r="99" spans="1:5" ht="21.95" customHeight="1">
      <c r="A99" s="200"/>
      <c r="B99" s="200"/>
      <c r="C99" s="201"/>
      <c r="D99" s="210"/>
      <c r="E99" s="200"/>
    </row>
    <row r="100" spans="1:5" ht="21.95" customHeight="1">
      <c r="A100" s="200"/>
      <c r="B100" s="200"/>
      <c r="C100" s="201"/>
      <c r="D100" s="210"/>
      <c r="E100" s="200"/>
    </row>
    <row r="101" spans="1:5" ht="21.95" customHeight="1">
      <c r="A101" s="200"/>
      <c r="B101" s="200"/>
      <c r="C101" s="201"/>
      <c r="D101" s="210"/>
      <c r="E101" s="200"/>
    </row>
    <row r="102" spans="1:5" ht="21.95" customHeight="1">
      <c r="A102" s="200"/>
      <c r="B102" s="200"/>
      <c r="C102" s="201"/>
      <c r="D102" s="210"/>
      <c r="E102" s="200"/>
    </row>
  </sheetData>
  <phoneticPr fontId="2"/>
  <dataValidations count="1">
    <dataValidation type="list" allowBlank="1" sqref="E4:E102" xr:uid="{890E9BA5-417D-4F51-BEAB-A4C7300AEBD9}">
      <formula1>"　,班長,職長"</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xr:uid="{377B62D0-421D-4CF5-8905-32ECD502ED6E}">
          <x14:formula1>
            <xm:f>企業情報入力!$A$3:$A$31</xm:f>
          </x14:formula1>
          <xm:sqref>B4:B102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38B9F-1C00-4D08-AF44-CC1FBB5193DD}">
  <sheetPr codeName="Sheet10">
    <pageSetUpPr fitToPage="1"/>
  </sheetPr>
  <dimension ref="B1:AS34"/>
  <sheetViews>
    <sheetView showGridLines="0" view="pageBreakPreview" zoomScale="80" zoomScaleNormal="100" zoomScaleSheetLayoutView="80" workbookViewId="0">
      <selection activeCell="AM2" sqref="AM2:AN2"/>
    </sheetView>
  </sheetViews>
  <sheetFormatPr defaultRowHeight="13.5"/>
  <cols>
    <col min="1" max="1" width="5.125" style="162" customWidth="1"/>
    <col min="2" max="2" width="1.875" style="162" customWidth="1"/>
    <col min="3" max="3" width="2.75" style="162" customWidth="1"/>
    <col min="4" max="11" width="3.125" style="162" customWidth="1"/>
    <col min="12" max="13" width="1.875" style="162" customWidth="1"/>
    <col min="14" max="40" width="3.125" style="162" customWidth="1"/>
    <col min="41" max="41" width="3.625" style="162" customWidth="1"/>
    <col min="42" max="42" width="3.125" style="162" customWidth="1"/>
    <col min="43" max="44" width="3.625" style="162" customWidth="1"/>
    <col min="45" max="45" width="4.375" style="162" customWidth="1"/>
    <col min="46" max="16384" width="9" style="162"/>
  </cols>
  <sheetData>
    <row r="1" spans="2:45">
      <c r="B1" s="162" t="s">
        <v>168</v>
      </c>
      <c r="AL1" s="264"/>
      <c r="AM1" s="264"/>
    </row>
    <row r="2" spans="2:45">
      <c r="AL2" s="163"/>
      <c r="AM2" s="265"/>
      <c r="AN2" s="265"/>
      <c r="AO2" s="163" t="s">
        <v>169</v>
      </c>
      <c r="AP2" s="172"/>
      <c r="AQ2" s="163" t="s">
        <v>170</v>
      </c>
      <c r="AR2" s="172"/>
      <c r="AS2" s="163" t="s">
        <v>171</v>
      </c>
    </row>
    <row r="5" spans="2:45">
      <c r="B5" s="162" t="s">
        <v>172</v>
      </c>
    </row>
    <row r="6" spans="2:45" ht="24.95" customHeight="1">
      <c r="B6" s="266" t="str">
        <f>工事概要入力!$C$8</f>
        <v>株式会社波多野組</v>
      </c>
      <c r="C6" s="267"/>
      <c r="D6" s="267"/>
      <c r="E6" s="267"/>
      <c r="F6" s="267"/>
      <c r="G6" s="267"/>
      <c r="H6" s="267"/>
      <c r="I6" s="267"/>
      <c r="J6" s="267"/>
      <c r="K6" s="267"/>
      <c r="L6" s="267"/>
      <c r="M6" s="267"/>
      <c r="N6" s="267"/>
      <c r="O6" s="267"/>
      <c r="P6" s="267"/>
      <c r="Q6" s="267"/>
      <c r="R6" s="164" t="s">
        <v>173</v>
      </c>
    </row>
    <row r="7" spans="2:45" ht="5.0999999999999996" customHeight="1">
      <c r="B7" s="164"/>
      <c r="R7" s="164"/>
      <c r="AC7" s="268"/>
      <c r="AD7" s="268"/>
      <c r="AE7" s="268"/>
      <c r="AF7" s="268"/>
      <c r="AG7" s="268"/>
      <c r="AH7" s="268"/>
      <c r="AI7" s="268"/>
      <c r="AJ7" s="268"/>
      <c r="AK7" s="268"/>
      <c r="AL7" s="268"/>
      <c r="AM7" s="268"/>
      <c r="AN7" s="268"/>
    </row>
    <row r="8" spans="2:45" ht="17.25">
      <c r="B8" s="164"/>
      <c r="R8" s="164"/>
      <c r="Y8" s="165" t="s">
        <v>174</v>
      </c>
      <c r="Z8" s="166"/>
      <c r="AA8" s="166"/>
      <c r="AB8" s="166"/>
      <c r="AC8" s="269"/>
      <c r="AD8" s="269"/>
      <c r="AE8" s="269"/>
      <c r="AF8" s="269"/>
      <c r="AG8" s="269"/>
      <c r="AH8" s="269"/>
      <c r="AI8" s="269"/>
      <c r="AJ8" s="269"/>
      <c r="AK8" s="269"/>
      <c r="AL8" s="269"/>
      <c r="AM8" s="269"/>
      <c r="AN8" s="269"/>
    </row>
    <row r="9" spans="2:45" ht="20.100000000000001" customHeight="1"/>
    <row r="10" spans="2:45" ht="20.100000000000001" customHeight="1"/>
    <row r="11" spans="2:45" ht="25.5">
      <c r="B11" s="270" t="s">
        <v>175</v>
      </c>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row>
    <row r="12" spans="2:45" ht="35.25" customHeight="1">
      <c r="B12" s="167"/>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row>
    <row r="13" spans="2:45" ht="5.0999999999999996" customHeight="1">
      <c r="B13" s="167"/>
      <c r="C13" s="167"/>
      <c r="D13" s="167"/>
      <c r="E13" s="167"/>
      <c r="F13" s="167"/>
      <c r="G13" s="167"/>
      <c r="H13" s="167"/>
      <c r="I13" s="167"/>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67"/>
      <c r="AJ13" s="167"/>
      <c r="AK13" s="167"/>
      <c r="AL13" s="167"/>
      <c r="AM13" s="167"/>
      <c r="AN13" s="167"/>
      <c r="AO13" s="167"/>
      <c r="AP13" s="167"/>
      <c r="AQ13" s="167"/>
      <c r="AR13" s="167"/>
    </row>
    <row r="14" spans="2:45" ht="15" customHeight="1">
      <c r="B14" s="168" t="s">
        <v>176</v>
      </c>
      <c r="C14" s="168"/>
      <c r="D14" s="168"/>
      <c r="E14" s="168"/>
      <c r="F14" s="168"/>
      <c r="G14" s="168"/>
      <c r="H14" s="168"/>
      <c r="I14" s="169"/>
      <c r="J14" s="261">
        <f>工事概要入力!$I$6</f>
        <v>2499001</v>
      </c>
      <c r="K14" s="261"/>
      <c r="L14" s="261"/>
      <c r="M14" s="261"/>
      <c r="N14" s="261"/>
      <c r="O14" s="262" t="str">
        <f>工事概要入力!$C$6</f>
        <v>道路改良工事・道路橋りょう改築工事合併工事（●●・Ｒ▲-▲）（週休２日）</v>
      </c>
      <c r="P14" s="263"/>
      <c r="Q14" s="263"/>
      <c r="R14" s="263"/>
      <c r="S14" s="263"/>
      <c r="T14" s="263"/>
      <c r="U14" s="263"/>
      <c r="V14" s="263"/>
      <c r="W14" s="263"/>
      <c r="X14" s="263"/>
      <c r="Y14" s="263"/>
      <c r="Z14" s="263"/>
      <c r="AA14" s="263"/>
      <c r="AB14" s="263"/>
      <c r="AC14" s="263"/>
      <c r="AD14" s="263"/>
      <c r="AE14" s="263"/>
      <c r="AF14" s="263"/>
      <c r="AG14" s="263"/>
      <c r="AH14" s="263"/>
      <c r="AI14" s="168" t="s">
        <v>177</v>
      </c>
    </row>
    <row r="15" spans="2:45" ht="27.95" customHeight="1">
      <c r="B15" s="162" t="s">
        <v>178</v>
      </c>
    </row>
    <row r="16" spans="2:45" ht="12.95" customHeight="1">
      <c r="B16" s="171" t="s">
        <v>202</v>
      </c>
      <c r="C16" s="162" t="s">
        <v>179</v>
      </c>
    </row>
    <row r="17" spans="2:42" ht="6.95" customHeight="1">
      <c r="S17" s="255"/>
      <c r="T17" s="255"/>
      <c r="U17" s="255"/>
      <c r="V17" s="255"/>
      <c r="W17" s="255"/>
    </row>
    <row r="18" spans="2:42" ht="12.95" customHeight="1">
      <c r="B18" s="171"/>
      <c r="C18" s="162" t="s">
        <v>180</v>
      </c>
      <c r="M18" s="166"/>
      <c r="N18" s="166"/>
      <c r="O18" s="166"/>
      <c r="P18" s="166"/>
      <c r="Q18" s="166"/>
      <c r="R18" s="166"/>
      <c r="S18" s="256"/>
      <c r="T18" s="256"/>
      <c r="U18" s="256"/>
      <c r="V18" s="256"/>
      <c r="W18" s="256"/>
      <c r="X18" s="170" t="s">
        <v>181</v>
      </c>
      <c r="Y18" s="162" t="s">
        <v>182</v>
      </c>
    </row>
    <row r="19" spans="2:42" ht="20.100000000000001" customHeight="1"/>
    <row r="20" spans="2:42" ht="20.100000000000001" customHeight="1">
      <c r="B20" s="162" t="s">
        <v>183</v>
      </c>
    </row>
    <row r="21" spans="2:42" ht="20.100000000000001" customHeight="1">
      <c r="C21" s="162" t="s">
        <v>184</v>
      </c>
    </row>
    <row r="23" spans="2:42">
      <c r="AL23" s="257" t="s">
        <v>185</v>
      </c>
      <c r="AM23" s="257"/>
      <c r="AN23" s="257"/>
    </row>
    <row r="24" spans="2:42" ht="24.95" customHeight="1">
      <c r="E24" s="254" t="s">
        <v>186</v>
      </c>
      <c r="F24" s="254"/>
      <c r="G24" s="254"/>
      <c r="H24" s="254"/>
      <c r="I24" s="254"/>
      <c r="J24" s="254"/>
      <c r="K24" s="254"/>
      <c r="L24" s="258" t="s">
        <v>187</v>
      </c>
      <c r="M24" s="259"/>
      <c r="N24" s="259"/>
      <c r="O24" s="259"/>
      <c r="P24" s="259"/>
      <c r="Q24" s="259"/>
      <c r="R24" s="259"/>
      <c r="S24" s="260"/>
      <c r="T24" s="254" t="s">
        <v>188</v>
      </c>
      <c r="U24" s="254"/>
      <c r="V24" s="254"/>
      <c r="W24" s="254"/>
      <c r="X24" s="254"/>
      <c r="Y24" s="254"/>
      <c r="Z24" s="254"/>
      <c r="AA24" s="254" t="s">
        <v>189</v>
      </c>
      <c r="AB24" s="254"/>
      <c r="AC24" s="254"/>
      <c r="AD24" s="254"/>
      <c r="AE24" s="254"/>
      <c r="AF24" s="254"/>
      <c r="AG24" s="254"/>
      <c r="AH24" s="254" t="s">
        <v>190</v>
      </c>
      <c r="AI24" s="254"/>
      <c r="AJ24" s="254"/>
      <c r="AK24" s="254"/>
      <c r="AL24" s="254"/>
      <c r="AM24" s="254"/>
      <c r="AN24" s="254"/>
    </row>
    <row r="25" spans="2:42" ht="24.95" customHeight="1">
      <c r="E25" s="247" t="str">
        <f>IF(AC7="","",VLOOKUP(AC7,企業情報入力!$A$2:$E$31,2,0))</f>
        <v/>
      </c>
      <c r="F25" s="248"/>
      <c r="G25" s="248"/>
      <c r="H25" s="248"/>
      <c r="I25" s="248"/>
      <c r="J25" s="248"/>
      <c r="K25" s="249"/>
      <c r="L25" s="247" t="str">
        <f>IF(AC7="","",VLOOKUP(AC7,企業情報入力!$A$2:$E$31,1,0))</f>
        <v/>
      </c>
      <c r="M25" s="248"/>
      <c r="N25" s="248"/>
      <c r="O25" s="248"/>
      <c r="P25" s="248"/>
      <c r="Q25" s="248"/>
      <c r="R25" s="248"/>
      <c r="S25" s="249"/>
      <c r="T25" s="250"/>
      <c r="U25" s="251"/>
      <c r="V25" s="251"/>
      <c r="W25" s="251"/>
      <c r="X25" s="251"/>
      <c r="Y25" s="251"/>
      <c r="Z25" s="252"/>
      <c r="AA25" s="250"/>
      <c r="AB25" s="251"/>
      <c r="AC25" s="251"/>
      <c r="AD25" s="251"/>
      <c r="AE25" s="251"/>
      <c r="AF25" s="251"/>
      <c r="AG25" s="252"/>
      <c r="AH25" s="247" t="str">
        <f>IF(T25="","",T25-AA25)</f>
        <v/>
      </c>
      <c r="AI25" s="248"/>
      <c r="AJ25" s="248"/>
      <c r="AK25" s="248"/>
      <c r="AL25" s="248"/>
      <c r="AM25" s="248"/>
      <c r="AN25" s="249"/>
    </row>
    <row r="26" spans="2:42" ht="24.95" customHeight="1">
      <c r="M26" s="162" t="s">
        <v>191</v>
      </c>
    </row>
    <row r="27" spans="2:42" ht="20.100000000000001" customHeight="1">
      <c r="O27" s="253" t="s">
        <v>192</v>
      </c>
      <c r="P27" s="254"/>
      <c r="Q27" s="254"/>
      <c r="R27" s="254"/>
      <c r="S27" s="254"/>
      <c r="T27" s="254"/>
      <c r="U27" s="254"/>
      <c r="V27" s="253" t="s">
        <v>193</v>
      </c>
      <c r="W27" s="254"/>
      <c r="X27" s="254"/>
      <c r="Y27" s="254"/>
      <c r="Z27" s="254"/>
      <c r="AA27" s="254"/>
      <c r="AB27" s="254"/>
      <c r="AC27" s="253" t="s">
        <v>194</v>
      </c>
      <c r="AD27" s="254"/>
      <c r="AE27" s="254"/>
      <c r="AF27" s="254"/>
      <c r="AG27" s="254"/>
      <c r="AH27" s="254"/>
      <c r="AI27" s="254"/>
      <c r="AJ27" s="253" t="s">
        <v>195</v>
      </c>
      <c r="AK27" s="254"/>
      <c r="AL27" s="254"/>
      <c r="AM27" s="254"/>
      <c r="AN27" s="254"/>
      <c r="AO27" s="254"/>
      <c r="AP27" s="254"/>
    </row>
    <row r="28" spans="2:42" ht="20.100000000000001" customHeight="1">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row>
    <row r="29" spans="2:42" ht="24.95" customHeight="1">
      <c r="O29" s="246">
        <v>0</v>
      </c>
      <c r="P29" s="246"/>
      <c r="Q29" s="246"/>
      <c r="R29" s="246"/>
      <c r="S29" s="246"/>
      <c r="T29" s="246"/>
      <c r="U29" s="246"/>
      <c r="V29" s="246">
        <v>0</v>
      </c>
      <c r="W29" s="246"/>
      <c r="X29" s="246"/>
      <c r="Y29" s="246"/>
      <c r="Z29" s="246"/>
      <c r="AA29" s="246"/>
      <c r="AB29" s="246"/>
      <c r="AC29" s="246">
        <v>0</v>
      </c>
      <c r="AD29" s="246"/>
      <c r="AE29" s="246"/>
      <c r="AF29" s="246"/>
      <c r="AG29" s="246"/>
      <c r="AH29" s="246"/>
      <c r="AI29" s="246"/>
      <c r="AJ29" s="246">
        <v>0</v>
      </c>
      <c r="AK29" s="246"/>
      <c r="AL29" s="246"/>
      <c r="AM29" s="246"/>
      <c r="AN29" s="246"/>
      <c r="AO29" s="246"/>
      <c r="AP29" s="246"/>
    </row>
    <row r="31" spans="2:42" ht="20.100000000000001" customHeight="1">
      <c r="B31" s="162" t="s">
        <v>196</v>
      </c>
    </row>
    <row r="32" spans="2:42" ht="20.100000000000001" customHeight="1">
      <c r="B32" s="162" t="s">
        <v>197</v>
      </c>
    </row>
    <row r="33" spans="2:2" ht="20.100000000000001" customHeight="1">
      <c r="B33" s="162" t="s">
        <v>198</v>
      </c>
    </row>
    <row r="34" spans="2:2" ht="20.100000000000001" customHeight="1">
      <c r="B34" s="162" t="s">
        <v>199</v>
      </c>
    </row>
  </sheetData>
  <dataConsolidate/>
  <mergeCells count="27">
    <mergeCell ref="J14:N14"/>
    <mergeCell ref="O14:AH14"/>
    <mergeCell ref="AL1:AM1"/>
    <mergeCell ref="AM2:AN2"/>
    <mergeCell ref="B6:Q6"/>
    <mergeCell ref="AC7:AN8"/>
    <mergeCell ref="B11:AR11"/>
    <mergeCell ref="S17:W18"/>
    <mergeCell ref="AL23:AN23"/>
    <mergeCell ref="E24:K24"/>
    <mergeCell ref="L24:S24"/>
    <mergeCell ref="T24:Z24"/>
    <mergeCell ref="AA24:AG24"/>
    <mergeCell ref="AH24:AN24"/>
    <mergeCell ref="O29:U29"/>
    <mergeCell ref="V29:AB29"/>
    <mergeCell ref="AC29:AI29"/>
    <mergeCell ref="AJ29:AP29"/>
    <mergeCell ref="E25:K25"/>
    <mergeCell ref="L25:S25"/>
    <mergeCell ref="T25:Z25"/>
    <mergeCell ref="AA25:AG25"/>
    <mergeCell ref="AH25:AN25"/>
    <mergeCell ref="O27:U28"/>
    <mergeCell ref="V27:AB28"/>
    <mergeCell ref="AC27:AI28"/>
    <mergeCell ref="AJ27:AP28"/>
  </mergeCells>
  <phoneticPr fontId="2"/>
  <dataValidations count="1">
    <dataValidation type="list" allowBlank="1" showInputMessage="1" showErrorMessage="1" sqref="B16 B18" xr:uid="{448AAF26-C979-4398-A19B-52E73470F14B}">
      <formula1>"レ,　"</formula1>
    </dataValidation>
  </dataValidations>
  <pageMargins left="0.43307086614173229" right="0.43307086614173229" top="0.35433070866141736" bottom="0.35433070866141736" header="0.31496062992125984" footer="0.31496062992125984"/>
  <pageSetup paperSize="9" scale="97" orientation="landscape" blackAndWhite="1" r:id="rId1"/>
  <drawing r:id="rId2"/>
  <legacyDrawing r:id="rId3"/>
  <extLst>
    <ext xmlns:x14="http://schemas.microsoft.com/office/spreadsheetml/2009/9/main" uri="{CCE6A557-97BC-4b89-ADB6-D9C93CAAB3DF}">
      <x14:dataValidations xmlns:xm="http://schemas.microsoft.com/office/excel/2006/main" count="1">
        <x14:dataValidation type="list" allowBlank="1" xr:uid="{FE4A1706-C02B-48FE-8900-1F23AE915ECA}">
          <x14:formula1>
            <xm:f>企業情報入力!$A$3:$A$31</xm:f>
          </x14:formula1>
          <xm:sqref>AC7:AN8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V36"/>
  <sheetViews>
    <sheetView showGridLines="0" view="pageBreakPreview" zoomScale="70" zoomScaleNormal="100" zoomScaleSheetLayoutView="70" zoomScalePageLayoutView="90" workbookViewId="0">
      <selection activeCell="D8" sqref="D8:AD8"/>
    </sheetView>
  </sheetViews>
  <sheetFormatPr defaultColWidth="9" defaultRowHeight="18.75"/>
  <cols>
    <col min="1" max="1" width="3.125" style="69" customWidth="1"/>
    <col min="2" max="2" width="5.25" style="54" customWidth="1"/>
    <col min="3" max="3" width="11.375" style="54" customWidth="1"/>
    <col min="4" max="4" width="9.75" style="54" customWidth="1"/>
    <col min="5" max="5" width="12.875" style="54" customWidth="1"/>
    <col min="6" max="6" width="5.125" style="54" customWidth="1"/>
    <col min="7" max="8" width="9.125" style="54" customWidth="1"/>
    <col min="9" max="39" width="2.875" style="54" customWidth="1"/>
    <col min="40" max="40" width="6.625" style="54" customWidth="1"/>
    <col min="41" max="41" width="6.875" style="54" customWidth="1"/>
    <col min="42" max="42" width="5.625" style="54" customWidth="1"/>
    <col min="43" max="43" width="2.125" style="69" customWidth="1"/>
    <col min="44" max="44" width="9" style="69"/>
    <col min="45" max="45" width="12.5" style="69" customWidth="1"/>
    <col min="46" max="16384" width="9" style="69"/>
  </cols>
  <sheetData>
    <row r="1" spans="1:48" ht="15" customHeight="1">
      <c r="A1" s="87"/>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row>
    <row r="2" spans="1:48">
      <c r="A2" s="87"/>
      <c r="B2" s="88" t="s">
        <v>94</v>
      </c>
      <c r="C2" s="88"/>
      <c r="D2" s="88"/>
      <c r="E2" s="88"/>
      <c r="F2" s="89"/>
      <c r="G2" s="90"/>
      <c r="H2" s="90"/>
      <c r="I2" s="90"/>
      <c r="J2" s="90"/>
      <c r="K2" s="91"/>
      <c r="L2" s="91"/>
      <c r="M2" s="91"/>
      <c r="N2" s="91"/>
      <c r="O2" s="91"/>
      <c r="P2" s="91"/>
      <c r="Q2" s="91"/>
      <c r="R2" s="91"/>
      <c r="S2" s="91"/>
      <c r="T2" s="91"/>
      <c r="U2" s="91"/>
      <c r="V2" s="91"/>
      <c r="W2" s="91"/>
      <c r="X2" s="91"/>
      <c r="Y2" s="91"/>
      <c r="Z2" s="91"/>
      <c r="AA2" s="91"/>
      <c r="AB2" s="91"/>
      <c r="AC2" s="91"/>
      <c r="AD2" s="91"/>
      <c r="AE2" s="91"/>
      <c r="AF2" s="91"/>
      <c r="AG2" s="91"/>
      <c r="AH2" s="91"/>
      <c r="AI2" s="90"/>
      <c r="AJ2" s="90"/>
      <c r="AK2" s="90"/>
      <c r="AL2" s="90"/>
      <c r="AM2" s="90"/>
      <c r="AN2" s="90"/>
      <c r="AO2" s="90"/>
      <c r="AP2" s="92"/>
    </row>
    <row r="3" spans="1:48" ht="27.95" customHeight="1">
      <c r="A3" s="87"/>
      <c r="B3" s="323" t="s">
        <v>95</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87"/>
    </row>
    <row r="4" spans="1:48" ht="27.95" customHeight="1">
      <c r="A4" s="87"/>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87"/>
      <c r="AS4" s="94"/>
    </row>
    <row r="5" spans="1:48" ht="20.100000000000001" customHeight="1">
      <c r="A5" s="87"/>
      <c r="B5" s="101" t="s">
        <v>96</v>
      </c>
      <c r="C5" s="91"/>
      <c r="D5" s="91"/>
      <c r="E5" s="324" t="str">
        <f>工事概要入力!$C$24</f>
        <v>73-00074</v>
      </c>
      <c r="F5" s="325"/>
      <c r="G5" s="325"/>
      <c r="H5" s="325"/>
      <c r="I5" s="325"/>
      <c r="J5" s="325"/>
      <c r="K5" s="325"/>
      <c r="L5" s="325"/>
      <c r="M5" s="325"/>
      <c r="N5" s="325"/>
      <c r="O5" s="91"/>
      <c r="P5" s="91"/>
      <c r="Q5" s="91"/>
      <c r="R5" s="91"/>
      <c r="S5" s="91"/>
      <c r="T5" s="91"/>
      <c r="U5" s="91"/>
      <c r="V5" s="91"/>
      <c r="W5" s="95"/>
      <c r="X5" s="95"/>
      <c r="Y5" s="95"/>
      <c r="Z5" s="95"/>
      <c r="AA5" s="95"/>
      <c r="AB5" s="95"/>
      <c r="AC5" s="95"/>
      <c r="AD5" s="95"/>
      <c r="AE5" s="326" t="s">
        <v>24</v>
      </c>
      <c r="AF5" s="326"/>
      <c r="AG5" s="326"/>
      <c r="AH5" s="327"/>
      <c r="AI5" s="327"/>
      <c r="AJ5" s="327"/>
      <c r="AK5" s="327"/>
      <c r="AL5" s="327"/>
      <c r="AM5" s="327"/>
      <c r="AN5" s="327"/>
      <c r="AO5" s="327"/>
      <c r="AP5" s="87"/>
      <c r="AS5" s="94"/>
    </row>
    <row r="6" spans="1:48" ht="20.100000000000001" customHeight="1">
      <c r="A6" s="87"/>
      <c r="B6" s="318" t="str">
        <f>工事概要入力!$C$8</f>
        <v>株式会社波多野組</v>
      </c>
      <c r="C6" s="318"/>
      <c r="D6" s="318"/>
      <c r="E6" s="318"/>
      <c r="F6" s="318"/>
      <c r="G6" s="318"/>
      <c r="H6" s="318"/>
      <c r="I6" s="318"/>
      <c r="J6" s="318"/>
      <c r="K6" s="318"/>
      <c r="L6" s="318"/>
      <c r="M6" s="318"/>
      <c r="N6" s="318"/>
      <c r="O6" s="96" t="s">
        <v>97</v>
      </c>
      <c r="P6" s="97"/>
      <c r="Q6" s="98"/>
      <c r="R6" s="97"/>
      <c r="S6" s="91"/>
      <c r="T6" s="97"/>
      <c r="U6" s="97"/>
      <c r="V6" s="91"/>
      <c r="W6" s="99"/>
      <c r="X6" s="100"/>
      <c r="Y6" s="100"/>
      <c r="Z6" s="100"/>
      <c r="AA6" s="100"/>
      <c r="AB6" s="91"/>
      <c r="AC6" s="91"/>
      <c r="AD6" s="101" t="s">
        <v>54</v>
      </c>
      <c r="AE6" s="312" t="s">
        <v>25</v>
      </c>
      <c r="AF6" s="312"/>
      <c r="AG6" s="312"/>
      <c r="AH6" s="313">
        <v>45383</v>
      </c>
      <c r="AI6" s="313"/>
      <c r="AJ6" s="313"/>
      <c r="AK6" s="313"/>
      <c r="AL6" s="313"/>
      <c r="AM6" s="313"/>
      <c r="AN6" s="313"/>
      <c r="AO6" s="313"/>
      <c r="AP6" s="102"/>
      <c r="AS6" s="94"/>
    </row>
    <row r="7" spans="1:48" ht="24.95" customHeight="1">
      <c r="A7" s="87"/>
      <c r="B7" s="103"/>
      <c r="C7" s="104"/>
      <c r="D7" s="105"/>
      <c r="E7" s="105"/>
      <c r="F7" s="104"/>
      <c r="G7" s="104"/>
      <c r="H7" s="104"/>
      <c r="I7" s="104"/>
      <c r="J7" s="104"/>
      <c r="K7" s="104"/>
      <c r="L7" s="104"/>
      <c r="M7" s="104"/>
      <c r="N7" s="104"/>
      <c r="O7" s="106"/>
      <c r="P7" s="106"/>
      <c r="Q7" s="106"/>
      <c r="R7" s="91"/>
      <c r="S7" s="100"/>
      <c r="T7" s="100"/>
      <c r="U7" s="100"/>
      <c r="V7" s="100"/>
      <c r="W7" s="100"/>
      <c r="X7" s="100"/>
      <c r="Y7" s="100"/>
      <c r="Z7" s="100"/>
      <c r="AA7" s="100"/>
      <c r="AB7" s="100"/>
      <c r="AC7" s="100"/>
      <c r="AD7" s="100"/>
      <c r="AE7" s="100"/>
      <c r="AF7" s="91"/>
      <c r="AG7" s="91"/>
      <c r="AH7" s="91"/>
      <c r="AI7" s="91"/>
      <c r="AJ7" s="107"/>
      <c r="AK7" s="108"/>
      <c r="AL7" s="108"/>
      <c r="AM7" s="108"/>
      <c r="AN7" s="108"/>
      <c r="AO7" s="108"/>
      <c r="AP7" s="87"/>
      <c r="AR7" s="141" t="s">
        <v>107</v>
      </c>
      <c r="AS7" s="87"/>
      <c r="AT7" s="87"/>
      <c r="AU7" s="87"/>
      <c r="AV7" s="87"/>
    </row>
    <row r="8" spans="1:48" ht="24.95" customHeight="1">
      <c r="A8" s="87"/>
      <c r="B8" s="314" t="s">
        <v>46</v>
      </c>
      <c r="C8" s="314"/>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91"/>
      <c r="AF8" s="91"/>
      <c r="AG8" s="91"/>
      <c r="AH8" s="91"/>
      <c r="AI8" s="91"/>
      <c r="AJ8" s="107"/>
      <c r="AK8" s="108"/>
      <c r="AL8" s="108"/>
      <c r="AM8" s="108"/>
      <c r="AN8" s="108"/>
      <c r="AO8" s="108"/>
      <c r="AP8" s="87"/>
      <c r="AR8" s="141" t="s">
        <v>108</v>
      </c>
      <c r="AS8" s="141"/>
      <c r="AT8" s="141"/>
      <c r="AU8" s="141"/>
      <c r="AV8" s="141"/>
    </row>
    <row r="9" spans="1:48" ht="18.95" customHeight="1">
      <c r="A9" s="87"/>
      <c r="B9" s="289" t="s">
        <v>112</v>
      </c>
      <c r="C9" s="289"/>
      <c r="D9" s="305" t="str">
        <f>IF($D$8="","",VLOOKUP($D$8,企業情報入力!$A$2:$E$31,3,0))</f>
        <v/>
      </c>
      <c r="E9" s="305"/>
      <c r="F9" s="319" t="str">
        <f>IF($D$8="","",VLOOKUP($D$8,企業情報入力!$A$2:$E$31,4,0))</f>
        <v/>
      </c>
      <c r="G9" s="319"/>
      <c r="H9" s="319"/>
      <c r="I9" s="319"/>
      <c r="J9" s="319"/>
      <c r="K9" s="319"/>
      <c r="L9" s="319"/>
      <c r="M9" s="319"/>
      <c r="N9" s="319"/>
      <c r="O9" s="319"/>
      <c r="P9" s="319"/>
      <c r="Q9" s="319"/>
      <c r="R9" s="319"/>
      <c r="S9" s="319"/>
      <c r="T9" s="319"/>
      <c r="U9" s="319"/>
      <c r="V9" s="319"/>
      <c r="W9" s="319"/>
      <c r="X9" s="319"/>
      <c r="Y9" s="319"/>
      <c r="Z9" s="319"/>
      <c r="AA9" s="319"/>
      <c r="AB9" s="319"/>
      <c r="AC9" s="319"/>
      <c r="AD9" s="319"/>
      <c r="AE9" s="91"/>
      <c r="AF9" s="91"/>
      <c r="AG9" s="91"/>
      <c r="AH9" s="316" t="s">
        <v>321</v>
      </c>
      <c r="AI9" s="320" t="s">
        <v>98</v>
      </c>
      <c r="AJ9" s="320"/>
      <c r="AK9" s="320"/>
      <c r="AL9" s="320"/>
      <c r="AM9" s="320"/>
      <c r="AN9" s="320"/>
      <c r="AO9" s="320"/>
      <c r="AP9" s="87"/>
      <c r="AR9" s="141" t="s">
        <v>109</v>
      </c>
      <c r="AS9" s="141"/>
      <c r="AT9" s="141"/>
      <c r="AU9" s="141"/>
      <c r="AV9" s="141"/>
    </row>
    <row r="10" spans="1:48" ht="18.95" customHeight="1">
      <c r="A10" s="87"/>
      <c r="B10" s="289" t="s">
        <v>27</v>
      </c>
      <c r="C10" s="289"/>
      <c r="D10" s="321" t="str">
        <f>IF($D$8="","",VLOOKUP($D$8,企業情報入力!$A$2:$E$31,5,0))</f>
        <v/>
      </c>
      <c r="E10" s="321"/>
      <c r="F10" s="321"/>
      <c r="G10" s="321"/>
      <c r="H10" s="321"/>
      <c r="I10" s="321"/>
      <c r="J10" s="321"/>
      <c r="K10" s="321"/>
      <c r="L10" s="321"/>
      <c r="M10" s="321"/>
      <c r="N10" s="321"/>
      <c r="O10" s="109"/>
      <c r="P10" s="109"/>
      <c r="Q10" s="110"/>
      <c r="R10" s="110"/>
      <c r="S10" s="110"/>
      <c r="T10" s="110"/>
      <c r="U10" s="110"/>
      <c r="V10" s="110"/>
      <c r="W10" s="110"/>
      <c r="X10" s="110"/>
      <c r="Y10" s="110"/>
      <c r="Z10" s="110"/>
      <c r="AA10" s="110"/>
      <c r="AB10" s="110"/>
      <c r="AC10" s="110"/>
      <c r="AD10" s="110"/>
      <c r="AE10" s="91"/>
      <c r="AF10" s="91"/>
      <c r="AG10" s="91"/>
      <c r="AH10" s="317"/>
      <c r="AI10" s="320"/>
      <c r="AJ10" s="320"/>
      <c r="AK10" s="320"/>
      <c r="AL10" s="320"/>
      <c r="AM10" s="320"/>
      <c r="AN10" s="320"/>
      <c r="AO10" s="320"/>
      <c r="AP10" s="87"/>
      <c r="AR10" s="141" t="s">
        <v>110</v>
      </c>
      <c r="AS10" s="142"/>
      <c r="AT10" s="142"/>
      <c r="AU10" s="142"/>
      <c r="AV10" s="142"/>
    </row>
    <row r="11" spans="1:48" ht="24" customHeight="1">
      <c r="A11" s="87"/>
      <c r="B11" s="299" t="s">
        <v>40</v>
      </c>
      <c r="C11" s="299"/>
      <c r="D11" s="305" t="str">
        <f>IF($D$8="","",VLOOKUP($D$8,企業情報入力!$A$2:$E$31,2,0))</f>
        <v/>
      </c>
      <c r="E11" s="305"/>
      <c r="F11" s="305"/>
      <c r="G11" s="305"/>
      <c r="H11" s="305"/>
      <c r="I11" s="305"/>
      <c r="J11" s="305"/>
      <c r="K11" s="305"/>
      <c r="L11" s="305"/>
      <c r="M11" s="305"/>
      <c r="N11" s="305"/>
      <c r="O11" s="111"/>
      <c r="P11" s="111"/>
      <c r="Q11" s="98"/>
      <c r="R11" s="98"/>
      <c r="S11" s="98"/>
      <c r="T11" s="98"/>
      <c r="U11" s="98"/>
      <c r="V11" s="98"/>
      <c r="W11" s="98"/>
      <c r="X11" s="98"/>
      <c r="Y11" s="98"/>
      <c r="Z11" s="98"/>
      <c r="AA11" s="98"/>
      <c r="AB11" s="98"/>
      <c r="AC11" s="98"/>
      <c r="AD11" s="138"/>
      <c r="AE11" s="91"/>
      <c r="AF11" s="91"/>
      <c r="AG11" s="91"/>
      <c r="AH11" s="306"/>
      <c r="AI11" s="309" t="s">
        <v>79</v>
      </c>
      <c r="AJ11" s="309"/>
      <c r="AK11" s="309"/>
      <c r="AL11" s="309"/>
      <c r="AM11" s="309"/>
      <c r="AN11" s="309"/>
      <c r="AO11" s="309"/>
      <c r="AP11" s="87"/>
      <c r="AR11" s="141" t="s">
        <v>111</v>
      </c>
      <c r="AS11" s="142"/>
      <c r="AT11" s="142"/>
      <c r="AU11" s="142"/>
      <c r="AV11" s="142"/>
    </row>
    <row r="12" spans="1:48" ht="12" customHeight="1">
      <c r="A12" s="87"/>
      <c r="B12" s="284" t="s">
        <v>81</v>
      </c>
      <c r="C12" s="284"/>
      <c r="D12" s="310" t="str">
        <f>IF($D$8="","",VLOOKUP($D$8,企業情報入力!$A$2:$F$31,6,0))</f>
        <v/>
      </c>
      <c r="E12" s="310"/>
      <c r="F12" s="310"/>
      <c r="G12" s="310"/>
      <c r="H12" s="310"/>
      <c r="I12" s="310"/>
      <c r="J12" s="310"/>
      <c r="K12" s="310"/>
      <c r="L12" s="310"/>
      <c r="M12" s="310"/>
      <c r="N12" s="310"/>
      <c r="O12" s="111"/>
      <c r="P12" s="111"/>
      <c r="Q12" s="111"/>
      <c r="R12" s="111"/>
      <c r="S12" s="111"/>
      <c r="T12" s="111"/>
      <c r="U12" s="111"/>
      <c r="V12" s="111"/>
      <c r="W12" s="111"/>
      <c r="X12" s="111"/>
      <c r="Y12" s="111"/>
      <c r="Z12" s="111"/>
      <c r="AA12" s="111"/>
      <c r="AB12" s="111"/>
      <c r="AC12" s="111"/>
      <c r="AD12" s="111"/>
      <c r="AE12" s="91"/>
      <c r="AF12" s="91"/>
      <c r="AG12" s="91"/>
      <c r="AH12" s="307"/>
      <c r="AI12" s="309"/>
      <c r="AJ12" s="309"/>
      <c r="AK12" s="309"/>
      <c r="AL12" s="309"/>
      <c r="AM12" s="309"/>
      <c r="AN12" s="309"/>
      <c r="AO12" s="309"/>
      <c r="AP12" s="87"/>
      <c r="AR12" s="143"/>
      <c r="AS12" s="143"/>
      <c r="AT12" s="143"/>
      <c r="AU12" s="143"/>
      <c r="AV12" s="143"/>
    </row>
    <row r="13" spans="1:48" ht="12" customHeight="1">
      <c r="A13" s="87"/>
      <c r="B13" s="288" t="s">
        <v>82</v>
      </c>
      <c r="C13" s="288"/>
      <c r="D13" s="311"/>
      <c r="E13" s="311"/>
      <c r="F13" s="311"/>
      <c r="G13" s="311"/>
      <c r="H13" s="311"/>
      <c r="I13" s="311"/>
      <c r="J13" s="311"/>
      <c r="K13" s="311"/>
      <c r="L13" s="311"/>
      <c r="M13" s="311"/>
      <c r="N13" s="311"/>
      <c r="O13" s="111"/>
      <c r="P13" s="111"/>
      <c r="Q13" s="111"/>
      <c r="R13" s="111"/>
      <c r="S13" s="111"/>
      <c r="T13" s="111"/>
      <c r="U13" s="111"/>
      <c r="V13" s="111"/>
      <c r="W13" s="111"/>
      <c r="X13" s="111"/>
      <c r="Y13" s="111"/>
      <c r="Z13" s="111"/>
      <c r="AA13" s="111"/>
      <c r="AB13" s="111"/>
      <c r="AC13" s="111"/>
      <c r="AD13" s="111"/>
      <c r="AE13" s="91"/>
      <c r="AF13" s="91"/>
      <c r="AG13" s="91"/>
      <c r="AH13" s="308"/>
      <c r="AI13" s="309"/>
      <c r="AJ13" s="309"/>
      <c r="AK13" s="309"/>
      <c r="AL13" s="309"/>
      <c r="AM13" s="309"/>
      <c r="AN13" s="309"/>
      <c r="AO13" s="309"/>
      <c r="AP13" s="87"/>
    </row>
    <row r="14" spans="1:48" ht="24.95" customHeight="1">
      <c r="A14" s="87"/>
      <c r="B14" s="299" t="s">
        <v>99</v>
      </c>
      <c r="C14" s="299"/>
      <c r="D14" s="300" t="str">
        <f>工事概要入力!$C$6</f>
        <v>道路改良工事・道路橋りょう改築工事合併工事（●●・Ｒ▲-▲）（週休２日）</v>
      </c>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91"/>
      <c r="AF14" s="91"/>
      <c r="AG14" s="91"/>
      <c r="AH14" s="91"/>
      <c r="AI14" s="91"/>
      <c r="AJ14" s="112"/>
      <c r="AK14" s="302"/>
      <c r="AL14" s="302"/>
      <c r="AM14" s="302"/>
      <c r="AN14" s="302"/>
      <c r="AO14" s="302"/>
      <c r="AP14" s="87"/>
    </row>
    <row r="15" spans="1:48" ht="20.100000000000001" customHeight="1">
      <c r="A15" s="87"/>
      <c r="B15" s="289" t="s">
        <v>31</v>
      </c>
      <c r="C15" s="289"/>
      <c r="D15" s="303">
        <f>工事概要入力!$I$6</f>
        <v>2499001</v>
      </c>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91"/>
      <c r="AF15" s="91"/>
      <c r="AG15" s="91"/>
      <c r="AH15" s="304" t="s">
        <v>30</v>
      </c>
      <c r="AI15" s="304"/>
      <c r="AJ15" s="304"/>
      <c r="AK15" s="304"/>
      <c r="AL15" s="304"/>
      <c r="AM15" s="304"/>
      <c r="AN15" s="304"/>
      <c r="AO15" s="304"/>
      <c r="AP15" s="87"/>
    </row>
    <row r="16" spans="1:48" ht="12" customHeight="1">
      <c r="A16" s="87"/>
      <c r="B16" s="284" t="s">
        <v>81</v>
      </c>
      <c r="C16" s="284"/>
      <c r="D16" s="285" t="str">
        <f>工事概要入力!$C$7</f>
        <v>11111111111111</v>
      </c>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91"/>
      <c r="AF16" s="91"/>
      <c r="AG16" s="91"/>
      <c r="AH16" s="287"/>
      <c r="AI16" s="287"/>
      <c r="AJ16" s="287"/>
      <c r="AK16" s="287"/>
      <c r="AL16" s="287"/>
      <c r="AM16" s="287"/>
      <c r="AN16" s="287"/>
      <c r="AO16" s="287"/>
      <c r="AP16" s="87"/>
    </row>
    <row r="17" spans="1:46" ht="12" customHeight="1">
      <c r="A17" s="87"/>
      <c r="B17" s="288" t="s">
        <v>83</v>
      </c>
      <c r="C17" s="288"/>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91"/>
      <c r="AF17" s="91"/>
      <c r="AG17" s="91"/>
      <c r="AH17" s="287"/>
      <c r="AI17" s="287"/>
      <c r="AJ17" s="287"/>
      <c r="AK17" s="287"/>
      <c r="AL17" s="287"/>
      <c r="AM17" s="287"/>
      <c r="AN17" s="287"/>
      <c r="AO17" s="287"/>
      <c r="AP17" s="87"/>
    </row>
    <row r="18" spans="1:46" ht="20.100000000000001" customHeight="1">
      <c r="A18" s="87"/>
      <c r="B18" s="289" t="s">
        <v>32</v>
      </c>
      <c r="C18" s="289"/>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91"/>
      <c r="AF18" s="91"/>
      <c r="AG18" s="91"/>
      <c r="AH18" s="287"/>
      <c r="AI18" s="287"/>
      <c r="AJ18" s="287"/>
      <c r="AK18" s="287"/>
      <c r="AL18" s="287"/>
      <c r="AM18" s="287"/>
      <c r="AN18" s="287"/>
      <c r="AO18" s="287"/>
      <c r="AP18" s="87"/>
    </row>
    <row r="19" spans="1:46" ht="18.75" customHeight="1">
      <c r="A19" s="87"/>
      <c r="B19" s="91"/>
      <c r="C19" s="91"/>
      <c r="D19" s="91"/>
      <c r="E19" s="91"/>
      <c r="F19" s="113"/>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112"/>
      <c r="AJ19" s="112"/>
      <c r="AK19" s="112"/>
      <c r="AL19" s="112"/>
      <c r="AM19" s="112"/>
      <c r="AN19" s="112"/>
      <c r="AO19" s="112"/>
      <c r="AP19" s="87"/>
    </row>
    <row r="20" spans="1:46" ht="18.75" customHeight="1">
      <c r="A20" s="87"/>
      <c r="B20" s="291" t="s">
        <v>47</v>
      </c>
      <c r="C20" s="291"/>
      <c r="D20" s="296" t="str">
        <f>工事概要入力!$C$24</f>
        <v>73-00074</v>
      </c>
      <c r="E20" s="297"/>
      <c r="F20" s="114"/>
      <c r="G20" s="114"/>
      <c r="H20" s="114"/>
      <c r="I20" s="114"/>
      <c r="J20" s="114"/>
      <c r="K20" s="114"/>
      <c r="L20" s="114"/>
      <c r="M20" s="114"/>
      <c r="N20" s="114"/>
      <c r="O20" s="115"/>
      <c r="P20" s="292" t="s">
        <v>47</v>
      </c>
      <c r="Q20" s="292"/>
      <c r="R20" s="292"/>
      <c r="S20" s="292"/>
      <c r="T20" s="298" t="str">
        <f>IF($T$21="","",VLOOKUP($T$21,企業情報入力!$A$2:$E$31,2,0))</f>
        <v/>
      </c>
      <c r="U20" s="298"/>
      <c r="V20" s="298"/>
      <c r="W20" s="298"/>
      <c r="X20" s="298"/>
      <c r="Y20" s="298"/>
      <c r="Z20" s="298"/>
      <c r="AA20" s="298"/>
      <c r="AB20" s="116"/>
      <c r="AC20" s="116"/>
      <c r="AD20" s="116"/>
      <c r="AE20" s="116"/>
      <c r="AF20" s="116"/>
      <c r="AG20" s="116"/>
      <c r="AH20" s="116"/>
      <c r="AI20" s="116"/>
      <c r="AJ20" s="116"/>
      <c r="AK20" s="116"/>
      <c r="AL20" s="116"/>
      <c r="AM20" s="116"/>
      <c r="AN20" s="116"/>
      <c r="AO20" s="116"/>
      <c r="AP20" s="87"/>
    </row>
    <row r="21" spans="1:46" ht="18.75" customHeight="1">
      <c r="A21" s="87"/>
      <c r="B21" s="293" t="s">
        <v>34</v>
      </c>
      <c r="C21" s="293"/>
      <c r="D21" s="294" t="str">
        <f>工事概要入力!$C$8</f>
        <v>株式会社波多野組</v>
      </c>
      <c r="E21" s="295"/>
      <c r="F21" s="295"/>
      <c r="G21" s="295"/>
      <c r="H21" s="295"/>
      <c r="I21" s="295"/>
      <c r="J21" s="295"/>
      <c r="K21" s="295"/>
      <c r="L21" s="295"/>
      <c r="M21" s="295"/>
      <c r="N21" s="295"/>
      <c r="O21" s="117"/>
      <c r="P21" s="520" t="s">
        <v>35</v>
      </c>
      <c r="Q21" s="520"/>
      <c r="R21" s="520"/>
      <c r="S21" s="520"/>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87"/>
    </row>
    <row r="22" spans="1:46" ht="20.100000000000001" customHeight="1">
      <c r="A22" s="87"/>
      <c r="B22" s="91" t="s">
        <v>36</v>
      </c>
      <c r="C22" s="91"/>
      <c r="D22" s="91"/>
      <c r="E22" s="91"/>
      <c r="F22" s="91"/>
      <c r="G22" s="91"/>
      <c r="H22" s="91"/>
      <c r="I22" s="91"/>
      <c r="J22" s="91"/>
      <c r="K22" s="91"/>
      <c r="L22" s="91"/>
      <c r="M22" s="91"/>
      <c r="N22" s="99"/>
      <c r="O22" s="99"/>
      <c r="P22" s="99"/>
      <c r="Q22" s="99"/>
      <c r="R22" s="99"/>
      <c r="S22" s="99"/>
      <c r="T22" s="118"/>
      <c r="U22" s="118"/>
      <c r="V22" s="118"/>
      <c r="W22" s="118"/>
      <c r="X22" s="118"/>
      <c r="Y22" s="118"/>
      <c r="Z22" s="118"/>
      <c r="AA22" s="119"/>
      <c r="AB22" s="119"/>
      <c r="AC22" s="120"/>
      <c r="AD22" s="120"/>
      <c r="AE22" s="120"/>
      <c r="AF22" s="120"/>
      <c r="AG22" s="120"/>
      <c r="AH22" s="120"/>
      <c r="AI22" s="120"/>
      <c r="AJ22" s="91"/>
      <c r="AK22" s="91"/>
      <c r="AL22" s="91"/>
      <c r="AM22" s="91"/>
      <c r="AN22" s="91"/>
      <c r="AO22" s="119"/>
      <c r="AP22" s="87"/>
    </row>
    <row r="23" spans="1:46" s="70" customFormat="1" ht="19.5" customHeight="1">
      <c r="A23" s="87"/>
      <c r="B23" s="87"/>
      <c r="C23" s="121" t="s">
        <v>100</v>
      </c>
      <c r="D23" s="122"/>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87"/>
    </row>
    <row r="24" spans="1:46" s="128" customFormat="1" ht="15" customHeight="1">
      <c r="A24" s="123"/>
      <c r="B24" s="276" t="s">
        <v>39</v>
      </c>
      <c r="C24" s="277" t="s">
        <v>101</v>
      </c>
      <c r="D24" s="277" t="s">
        <v>102</v>
      </c>
      <c r="E24" s="277" t="s">
        <v>103</v>
      </c>
      <c r="F24" s="276" t="s">
        <v>41</v>
      </c>
      <c r="G24" s="279" t="s">
        <v>44</v>
      </c>
      <c r="H24" s="280"/>
      <c r="I24" s="124"/>
      <c r="J24" s="125"/>
      <c r="K24" s="125"/>
      <c r="L24" s="125"/>
      <c r="M24" s="125"/>
      <c r="N24" s="125"/>
      <c r="O24" s="125"/>
      <c r="P24" s="125"/>
      <c r="Q24" s="125"/>
      <c r="R24" s="125"/>
      <c r="S24" s="126" t="s">
        <v>48</v>
      </c>
      <c r="T24" s="273">
        <v>45383</v>
      </c>
      <c r="U24" s="273"/>
      <c r="V24" s="273"/>
      <c r="W24" s="273"/>
      <c r="X24" s="273"/>
      <c r="Y24" s="273"/>
      <c r="Z24" s="273"/>
      <c r="AA24" s="125" t="s">
        <v>38</v>
      </c>
      <c r="AB24" s="273">
        <v>45412</v>
      </c>
      <c r="AC24" s="273"/>
      <c r="AD24" s="273"/>
      <c r="AE24" s="273"/>
      <c r="AF24" s="273"/>
      <c r="AG24" s="273"/>
      <c r="AH24" s="273"/>
      <c r="AI24" s="125"/>
      <c r="AJ24" s="125"/>
      <c r="AK24" s="125"/>
      <c r="AL24" s="125"/>
      <c r="AM24" s="125"/>
      <c r="AN24" s="125"/>
      <c r="AO24" s="127"/>
      <c r="AP24" s="274" t="s">
        <v>80</v>
      </c>
    </row>
    <row r="25" spans="1:46" s="131" customFormat="1" ht="15" customHeight="1">
      <c r="A25" s="129"/>
      <c r="B25" s="276"/>
      <c r="C25" s="278"/>
      <c r="D25" s="278"/>
      <c r="E25" s="278"/>
      <c r="F25" s="276"/>
      <c r="G25" s="281"/>
      <c r="H25" s="282"/>
      <c r="I25" s="139">
        <f>DAY($T$24)</f>
        <v>1</v>
      </c>
      <c r="J25" s="139">
        <f>DAY($T$24+1)</f>
        <v>2</v>
      </c>
      <c r="K25" s="139">
        <f>DAY($T$24+2)</f>
        <v>3</v>
      </c>
      <c r="L25" s="139">
        <f>DAY($T$24+3)</f>
        <v>4</v>
      </c>
      <c r="M25" s="139">
        <f>DAY($T$24+4)</f>
        <v>5</v>
      </c>
      <c r="N25" s="139">
        <f>DAY($T$24+5)</f>
        <v>6</v>
      </c>
      <c r="O25" s="139">
        <f>DAY($T$24+6)</f>
        <v>7</v>
      </c>
      <c r="P25" s="139">
        <f>DAY($T$24+7)</f>
        <v>8</v>
      </c>
      <c r="Q25" s="139">
        <f>DAY($T$24+8)</f>
        <v>9</v>
      </c>
      <c r="R25" s="139">
        <f>DAY($T$24+9)</f>
        <v>10</v>
      </c>
      <c r="S25" s="139">
        <f>DAY($T$24+10)</f>
        <v>11</v>
      </c>
      <c r="T25" s="139">
        <f>DAY($T$24+11)</f>
        <v>12</v>
      </c>
      <c r="U25" s="139">
        <f>DAY($T$24+12)</f>
        <v>13</v>
      </c>
      <c r="V25" s="139">
        <f>DAY($T$24+13)</f>
        <v>14</v>
      </c>
      <c r="W25" s="139">
        <f>DAY($T$24+14)</f>
        <v>15</v>
      </c>
      <c r="X25" s="139">
        <f>DAY($T$24+15)</f>
        <v>16</v>
      </c>
      <c r="Y25" s="139">
        <f>DAY($T$24+16)</f>
        <v>17</v>
      </c>
      <c r="Z25" s="139">
        <f>DAY($T$24+17)</f>
        <v>18</v>
      </c>
      <c r="AA25" s="139">
        <f>DAY($T$24+18)</f>
        <v>19</v>
      </c>
      <c r="AB25" s="139">
        <f>DAY($T$24+19)</f>
        <v>20</v>
      </c>
      <c r="AC25" s="139">
        <f>DAY($T$24+20)</f>
        <v>21</v>
      </c>
      <c r="AD25" s="139">
        <f>DAY($T$24+21)</f>
        <v>22</v>
      </c>
      <c r="AE25" s="139">
        <f>DAY($T$24+22)</f>
        <v>23</v>
      </c>
      <c r="AF25" s="139">
        <f>DAY($T$24+23)</f>
        <v>24</v>
      </c>
      <c r="AG25" s="139">
        <f>DAY($T$24+24)</f>
        <v>25</v>
      </c>
      <c r="AH25" s="139">
        <f>DAY($T$24+25)</f>
        <v>26</v>
      </c>
      <c r="AI25" s="139">
        <f>DAY($T$24+26)</f>
        <v>27</v>
      </c>
      <c r="AJ25" s="139">
        <f>DAY($T$24+27)</f>
        <v>28</v>
      </c>
      <c r="AK25" s="139">
        <f>IF(DAY(AB24)=29,29,IF(DAY(AB24)=AJ25,"",DAY(T24+28)))</f>
        <v>29</v>
      </c>
      <c r="AL25" s="139">
        <f>IF(DAY(AB24)=29,"",IF(AK25="","",DAY(T24+29)))</f>
        <v>30</v>
      </c>
      <c r="AM25" s="140" t="str">
        <f>IF(DAY(AB24)=29,"",IF(DAY(AB24)=28,"",IF(DAY(AB24)=30,"",DAY(T24+30))))</f>
        <v/>
      </c>
      <c r="AN25" s="135" t="s">
        <v>104</v>
      </c>
      <c r="AO25" s="130" t="s">
        <v>49</v>
      </c>
      <c r="AP25" s="275"/>
    </row>
    <row r="26" spans="1:46" ht="27.6" customHeight="1">
      <c r="A26" s="87"/>
      <c r="B26" s="137">
        <v>1</v>
      </c>
      <c r="C26" s="211" t="str">
        <f>IF(G26="","",TEXT(VLOOKUP(G26,従業員情報入力!$A$2:$E$102,4,0)&amp;"","00000000000000"))</f>
        <v/>
      </c>
      <c r="D26" s="207" t="str">
        <f>IF(G26="","",VLOOKUP(G26,従業員情報入力!$A$2:$E$102,5,0)&amp;"")</f>
        <v/>
      </c>
      <c r="E26" s="208" t="str">
        <f>IF(G26="","",VLOOKUP(G26,従業員情報入力!$A$2:$E$102,3,0)&amp;"")</f>
        <v/>
      </c>
      <c r="F26" s="137"/>
      <c r="G26" s="271"/>
      <c r="H26" s="272"/>
      <c r="I26" s="174">
        <v>1</v>
      </c>
      <c r="J26" s="175">
        <v>1</v>
      </c>
      <c r="K26" s="175">
        <v>1</v>
      </c>
      <c r="L26" s="176">
        <v>1</v>
      </c>
      <c r="M26" s="176">
        <v>1</v>
      </c>
      <c r="N26" s="176"/>
      <c r="O26" s="176"/>
      <c r="P26" s="176">
        <v>1</v>
      </c>
      <c r="Q26" s="175">
        <v>1</v>
      </c>
      <c r="R26" s="175">
        <v>1</v>
      </c>
      <c r="S26" s="176">
        <v>1</v>
      </c>
      <c r="T26" s="176">
        <v>1</v>
      </c>
      <c r="U26" s="176"/>
      <c r="V26" s="176"/>
      <c r="W26" s="176">
        <v>1</v>
      </c>
      <c r="X26" s="175">
        <v>1</v>
      </c>
      <c r="Y26" s="175">
        <v>1</v>
      </c>
      <c r="Z26" s="175">
        <v>1</v>
      </c>
      <c r="AA26" s="176">
        <v>1</v>
      </c>
      <c r="AB26" s="176"/>
      <c r="AC26" s="176"/>
      <c r="AD26" s="176">
        <v>1</v>
      </c>
      <c r="AE26" s="175">
        <v>1</v>
      </c>
      <c r="AF26" s="175">
        <v>1</v>
      </c>
      <c r="AG26" s="176">
        <v>1</v>
      </c>
      <c r="AH26" s="176">
        <v>1</v>
      </c>
      <c r="AI26" s="176"/>
      <c r="AJ26" s="176"/>
      <c r="AK26" s="175"/>
      <c r="AL26" s="176">
        <v>1</v>
      </c>
      <c r="AM26" s="177"/>
      <c r="AN26" s="178"/>
      <c r="AO26" s="132">
        <f t="shared" ref="AO26:AO35" si="0">SUM(I26:AN26)</f>
        <v>21</v>
      </c>
      <c r="AP26" s="209" t="str">
        <f>IF(G26="","",IF(C26="","","〇"))</f>
        <v/>
      </c>
      <c r="AS26" s="133"/>
      <c r="AT26" s="134"/>
    </row>
    <row r="27" spans="1:46" ht="27.6" customHeight="1">
      <c r="A27" s="87"/>
      <c r="B27" s="137">
        <v>2</v>
      </c>
      <c r="C27" s="211" t="str">
        <f>IF(G27="","",TEXT(VLOOKUP(G27,従業員情報入力!$A$2:$E$102,4,0)&amp;"","00000000000000"))</f>
        <v/>
      </c>
      <c r="D27" s="207" t="str">
        <f>IF(G27="","",VLOOKUP(G27,従業員情報入力!$A$2:$E$102,5,0)&amp;"")</f>
        <v/>
      </c>
      <c r="E27" s="208" t="str">
        <f>IF(G27="","",VLOOKUP(G27,従業員情報入力!$A$2:$E$102,3,0)&amp;"")</f>
        <v/>
      </c>
      <c r="F27" s="137"/>
      <c r="G27" s="271"/>
      <c r="H27" s="272"/>
      <c r="I27" s="174"/>
      <c r="J27" s="175"/>
      <c r="K27" s="175"/>
      <c r="L27" s="176"/>
      <c r="M27" s="176"/>
      <c r="N27" s="176"/>
      <c r="O27" s="176"/>
      <c r="P27" s="176"/>
      <c r="Q27" s="175"/>
      <c r="R27" s="175"/>
      <c r="S27" s="176"/>
      <c r="T27" s="176"/>
      <c r="U27" s="176"/>
      <c r="V27" s="176"/>
      <c r="W27" s="176"/>
      <c r="X27" s="175"/>
      <c r="Y27" s="175"/>
      <c r="Z27" s="175"/>
      <c r="AA27" s="176"/>
      <c r="AB27" s="176"/>
      <c r="AC27" s="176"/>
      <c r="AD27" s="176"/>
      <c r="AE27" s="175"/>
      <c r="AF27" s="175"/>
      <c r="AG27" s="176"/>
      <c r="AH27" s="176"/>
      <c r="AI27" s="176"/>
      <c r="AJ27" s="176"/>
      <c r="AK27" s="175"/>
      <c r="AL27" s="175"/>
      <c r="AM27" s="177"/>
      <c r="AN27" s="178"/>
      <c r="AO27" s="132">
        <f t="shared" si="0"/>
        <v>0</v>
      </c>
      <c r="AP27" s="209" t="str">
        <f>IF(G27="","",IF(C27="","","〇"))</f>
        <v/>
      </c>
      <c r="AS27" s="133"/>
      <c r="AT27" s="134"/>
    </row>
    <row r="28" spans="1:46" ht="27.6" customHeight="1">
      <c r="A28" s="87"/>
      <c r="B28" s="137">
        <v>3</v>
      </c>
      <c r="C28" s="211" t="str">
        <f>IF(G28="","",TEXT(VLOOKUP(G28,従業員情報入力!$A$2:$E$102,4,0)&amp;"","00000000000000"))</f>
        <v/>
      </c>
      <c r="D28" s="207" t="str">
        <f>IF(G28="","",VLOOKUP(G28,従業員情報入力!$A$2:$E$102,5,0)&amp;"")</f>
        <v/>
      </c>
      <c r="E28" s="208" t="str">
        <f>IF(G28="","",VLOOKUP(G28,従業員情報入力!$A$2:$E$102,3,0)&amp;"")</f>
        <v/>
      </c>
      <c r="F28" s="137"/>
      <c r="G28" s="271"/>
      <c r="H28" s="272"/>
      <c r="I28" s="174"/>
      <c r="J28" s="175"/>
      <c r="K28" s="175"/>
      <c r="L28" s="176"/>
      <c r="M28" s="176"/>
      <c r="N28" s="176"/>
      <c r="O28" s="176"/>
      <c r="P28" s="176"/>
      <c r="Q28" s="175"/>
      <c r="R28" s="175"/>
      <c r="S28" s="176"/>
      <c r="T28" s="176"/>
      <c r="U28" s="176"/>
      <c r="V28" s="176"/>
      <c r="W28" s="176"/>
      <c r="X28" s="175"/>
      <c r="Y28" s="175"/>
      <c r="Z28" s="175"/>
      <c r="AA28" s="176"/>
      <c r="AB28" s="176"/>
      <c r="AC28" s="176"/>
      <c r="AD28" s="176"/>
      <c r="AE28" s="175"/>
      <c r="AF28" s="175"/>
      <c r="AG28" s="176"/>
      <c r="AH28" s="176"/>
      <c r="AI28" s="176"/>
      <c r="AJ28" s="176"/>
      <c r="AK28" s="175"/>
      <c r="AL28" s="175"/>
      <c r="AM28" s="177"/>
      <c r="AN28" s="178"/>
      <c r="AO28" s="132">
        <f t="shared" si="0"/>
        <v>0</v>
      </c>
      <c r="AP28" s="209" t="str">
        <f t="shared" ref="AP28:AP35" si="1">IF(G28="","",IF(C28="","","〇"))</f>
        <v/>
      </c>
      <c r="AS28" s="133"/>
      <c r="AT28" s="134"/>
    </row>
    <row r="29" spans="1:46" ht="27.6" customHeight="1">
      <c r="A29" s="87"/>
      <c r="B29" s="137">
        <v>4</v>
      </c>
      <c r="C29" s="211" t="str">
        <f>IF(G29="","",TEXT(VLOOKUP(G29,従業員情報入力!$A$2:$E$102,4,0)&amp;"","00000000000000"))</f>
        <v/>
      </c>
      <c r="D29" s="207" t="str">
        <f>IF(G29="","",VLOOKUP(G29,従業員情報入力!$A$2:$E$102,5,0)&amp;"")</f>
        <v/>
      </c>
      <c r="E29" s="208" t="str">
        <f>IF(G29="","",VLOOKUP(G29,従業員情報入力!$A$2:$E$102,3,0)&amp;"")</f>
        <v/>
      </c>
      <c r="F29" s="137"/>
      <c r="G29" s="271"/>
      <c r="H29" s="272"/>
      <c r="I29" s="174"/>
      <c r="J29" s="175"/>
      <c r="K29" s="175"/>
      <c r="L29" s="176"/>
      <c r="M29" s="176"/>
      <c r="N29" s="176"/>
      <c r="O29" s="176"/>
      <c r="P29" s="176"/>
      <c r="Q29" s="175"/>
      <c r="R29" s="175"/>
      <c r="S29" s="176"/>
      <c r="T29" s="176"/>
      <c r="U29" s="176"/>
      <c r="V29" s="176"/>
      <c r="W29" s="176"/>
      <c r="X29" s="175"/>
      <c r="Y29" s="175"/>
      <c r="Z29" s="175"/>
      <c r="AA29" s="176"/>
      <c r="AB29" s="176"/>
      <c r="AC29" s="176"/>
      <c r="AD29" s="176"/>
      <c r="AE29" s="175"/>
      <c r="AF29" s="175"/>
      <c r="AG29" s="176"/>
      <c r="AH29" s="176"/>
      <c r="AI29" s="176"/>
      <c r="AJ29" s="176"/>
      <c r="AK29" s="175"/>
      <c r="AL29" s="175"/>
      <c r="AM29" s="177"/>
      <c r="AN29" s="178"/>
      <c r="AO29" s="132">
        <f t="shared" si="0"/>
        <v>0</v>
      </c>
      <c r="AP29" s="209" t="str">
        <f t="shared" si="1"/>
        <v/>
      </c>
      <c r="AS29" s="133"/>
      <c r="AT29" s="134"/>
    </row>
    <row r="30" spans="1:46" ht="27.6" customHeight="1">
      <c r="A30" s="87"/>
      <c r="B30" s="137">
        <v>5</v>
      </c>
      <c r="C30" s="211" t="str">
        <f>IF(G30="","",TEXT(VLOOKUP(G30,従業員情報入力!$A$2:$E$102,4,0)&amp;"","00000000000000"))</f>
        <v/>
      </c>
      <c r="D30" s="207" t="str">
        <f>IF(G30="","",VLOOKUP(G30,従業員情報入力!$A$2:$E$102,5,0)&amp;"")</f>
        <v/>
      </c>
      <c r="E30" s="208" t="str">
        <f>IF(G30="","",VLOOKUP(G30,従業員情報入力!$A$2:$E$102,3,0)&amp;"")</f>
        <v/>
      </c>
      <c r="F30" s="137"/>
      <c r="G30" s="271"/>
      <c r="H30" s="272"/>
      <c r="I30" s="174"/>
      <c r="J30" s="175"/>
      <c r="K30" s="175"/>
      <c r="L30" s="176"/>
      <c r="M30" s="176"/>
      <c r="N30" s="176"/>
      <c r="O30" s="176"/>
      <c r="P30" s="176"/>
      <c r="Q30" s="175"/>
      <c r="R30" s="175"/>
      <c r="S30" s="176"/>
      <c r="T30" s="176"/>
      <c r="U30" s="176"/>
      <c r="V30" s="176"/>
      <c r="W30" s="176"/>
      <c r="X30" s="175"/>
      <c r="Y30" s="175"/>
      <c r="Z30" s="175"/>
      <c r="AA30" s="176"/>
      <c r="AB30" s="176"/>
      <c r="AC30" s="176"/>
      <c r="AD30" s="176"/>
      <c r="AE30" s="175"/>
      <c r="AF30" s="175"/>
      <c r="AG30" s="176"/>
      <c r="AH30" s="176"/>
      <c r="AI30" s="176"/>
      <c r="AJ30" s="176"/>
      <c r="AK30" s="175"/>
      <c r="AL30" s="175"/>
      <c r="AM30" s="177"/>
      <c r="AN30" s="178"/>
      <c r="AO30" s="132">
        <f t="shared" si="0"/>
        <v>0</v>
      </c>
      <c r="AP30" s="209" t="str">
        <f t="shared" si="1"/>
        <v/>
      </c>
      <c r="AS30" s="133"/>
      <c r="AT30" s="134"/>
    </row>
    <row r="31" spans="1:46" ht="27.6" customHeight="1">
      <c r="A31" s="87"/>
      <c r="B31" s="137">
        <v>6</v>
      </c>
      <c r="C31" s="211" t="str">
        <f>IF(G31="","",TEXT(VLOOKUP(G31,従業員情報入力!$A$2:$E$102,4,0)&amp;"","00000000000000"))</f>
        <v/>
      </c>
      <c r="D31" s="207" t="str">
        <f>IF(G31="","",VLOOKUP(G31,従業員情報入力!$A$2:$E$102,5,0)&amp;"")</f>
        <v/>
      </c>
      <c r="E31" s="208" t="str">
        <f>IF(G31="","",VLOOKUP(G31,従業員情報入力!$A$2:$E$102,3,0)&amp;"")</f>
        <v/>
      </c>
      <c r="F31" s="137"/>
      <c r="G31" s="271"/>
      <c r="H31" s="272"/>
      <c r="I31" s="174"/>
      <c r="J31" s="175"/>
      <c r="K31" s="175"/>
      <c r="L31" s="176"/>
      <c r="M31" s="176"/>
      <c r="N31" s="176"/>
      <c r="O31" s="176"/>
      <c r="P31" s="176"/>
      <c r="Q31" s="175"/>
      <c r="R31" s="175"/>
      <c r="S31" s="176"/>
      <c r="T31" s="176"/>
      <c r="U31" s="176"/>
      <c r="V31" s="176"/>
      <c r="W31" s="176"/>
      <c r="X31" s="175"/>
      <c r="Y31" s="175"/>
      <c r="Z31" s="175"/>
      <c r="AA31" s="176"/>
      <c r="AB31" s="176"/>
      <c r="AC31" s="176"/>
      <c r="AD31" s="176"/>
      <c r="AE31" s="175"/>
      <c r="AF31" s="175"/>
      <c r="AG31" s="176"/>
      <c r="AH31" s="176"/>
      <c r="AI31" s="176"/>
      <c r="AJ31" s="176"/>
      <c r="AK31" s="175"/>
      <c r="AL31" s="176"/>
      <c r="AM31" s="177"/>
      <c r="AN31" s="178"/>
      <c r="AO31" s="132">
        <f t="shared" si="0"/>
        <v>0</v>
      </c>
      <c r="AP31" s="209" t="str">
        <f t="shared" si="1"/>
        <v/>
      </c>
      <c r="AS31" s="133"/>
      <c r="AT31" s="134"/>
    </row>
    <row r="32" spans="1:46" ht="27.6" customHeight="1">
      <c r="A32" s="87"/>
      <c r="B32" s="137">
        <v>7</v>
      </c>
      <c r="C32" s="211" t="str">
        <f>IF(G32="","",TEXT(VLOOKUP(G32,従業員情報入力!$A$2:$E$102,4,0)&amp;"","00000000000000"))</f>
        <v/>
      </c>
      <c r="D32" s="207" t="str">
        <f>IF(G32="","",VLOOKUP(G32,従業員情報入力!$A$2:$E$102,5,0)&amp;"")</f>
        <v/>
      </c>
      <c r="E32" s="208" t="str">
        <f>IF(G32="","",VLOOKUP(G32,従業員情報入力!$A$2:$E$102,3,0)&amp;"")</f>
        <v/>
      </c>
      <c r="F32" s="137"/>
      <c r="G32" s="271"/>
      <c r="H32" s="272"/>
      <c r="I32" s="174"/>
      <c r="J32" s="175"/>
      <c r="K32" s="175"/>
      <c r="L32" s="176"/>
      <c r="M32" s="176"/>
      <c r="N32" s="176"/>
      <c r="O32" s="176"/>
      <c r="P32" s="176"/>
      <c r="Q32" s="175"/>
      <c r="R32" s="175"/>
      <c r="S32" s="176"/>
      <c r="T32" s="176"/>
      <c r="U32" s="176"/>
      <c r="V32" s="176"/>
      <c r="W32" s="176"/>
      <c r="X32" s="175"/>
      <c r="Y32" s="175"/>
      <c r="Z32" s="175"/>
      <c r="AA32" s="176"/>
      <c r="AB32" s="176"/>
      <c r="AC32" s="176"/>
      <c r="AD32" s="176"/>
      <c r="AE32" s="175"/>
      <c r="AF32" s="175"/>
      <c r="AG32" s="176"/>
      <c r="AH32" s="176"/>
      <c r="AI32" s="176"/>
      <c r="AJ32" s="176"/>
      <c r="AK32" s="175"/>
      <c r="AL32" s="175"/>
      <c r="AM32" s="177"/>
      <c r="AN32" s="178"/>
      <c r="AO32" s="132">
        <f t="shared" si="0"/>
        <v>0</v>
      </c>
      <c r="AP32" s="209" t="str">
        <f t="shared" si="1"/>
        <v/>
      </c>
      <c r="AS32" s="133"/>
      <c r="AT32" s="134"/>
    </row>
    <row r="33" spans="1:46" ht="27.6" customHeight="1">
      <c r="A33" s="87"/>
      <c r="B33" s="137">
        <v>8</v>
      </c>
      <c r="C33" s="211" t="str">
        <f>IF(G33="","",TEXT(VLOOKUP(G33,従業員情報入力!$A$2:$E$102,4,0)&amp;"","00000000000000"))</f>
        <v/>
      </c>
      <c r="D33" s="207" t="str">
        <f>IF(G33="","",VLOOKUP(G33,従業員情報入力!$A$2:$E$102,5,0)&amp;"")</f>
        <v/>
      </c>
      <c r="E33" s="208" t="str">
        <f>IF(G33="","",VLOOKUP(G33,従業員情報入力!$A$2:$E$102,3,0)&amp;"")</f>
        <v/>
      </c>
      <c r="F33" s="137"/>
      <c r="G33" s="271"/>
      <c r="H33" s="272"/>
      <c r="I33" s="174"/>
      <c r="J33" s="175"/>
      <c r="K33" s="175"/>
      <c r="L33" s="176"/>
      <c r="M33" s="176"/>
      <c r="N33" s="176"/>
      <c r="O33" s="176"/>
      <c r="P33" s="176"/>
      <c r="Q33" s="175"/>
      <c r="R33" s="175"/>
      <c r="S33" s="176"/>
      <c r="T33" s="176"/>
      <c r="U33" s="176"/>
      <c r="V33" s="176"/>
      <c r="W33" s="176"/>
      <c r="X33" s="175"/>
      <c r="Y33" s="175"/>
      <c r="Z33" s="175"/>
      <c r="AA33" s="176"/>
      <c r="AB33" s="176"/>
      <c r="AC33" s="176"/>
      <c r="AD33" s="176"/>
      <c r="AE33" s="175"/>
      <c r="AF33" s="175"/>
      <c r="AG33" s="176"/>
      <c r="AH33" s="176"/>
      <c r="AI33" s="176"/>
      <c r="AJ33" s="176"/>
      <c r="AK33" s="175"/>
      <c r="AL33" s="175"/>
      <c r="AM33" s="177"/>
      <c r="AN33" s="178"/>
      <c r="AO33" s="132">
        <f t="shared" si="0"/>
        <v>0</v>
      </c>
      <c r="AP33" s="209" t="str">
        <f t="shared" si="1"/>
        <v/>
      </c>
      <c r="AS33" s="133"/>
      <c r="AT33" s="134"/>
    </row>
    <row r="34" spans="1:46" ht="27.6" customHeight="1">
      <c r="A34" s="87"/>
      <c r="B34" s="137">
        <v>9</v>
      </c>
      <c r="C34" s="211" t="str">
        <f>IF(G34="","",TEXT(VLOOKUP(G34,従業員情報入力!$A$2:$E$102,4,0)&amp;"","00000000000000"))</f>
        <v/>
      </c>
      <c r="D34" s="207" t="str">
        <f>IF(G34="","",VLOOKUP(G34,従業員情報入力!$A$2:$E$102,5,0)&amp;"")</f>
        <v/>
      </c>
      <c r="E34" s="208" t="str">
        <f>IF(G34="","",VLOOKUP(G34,従業員情報入力!$A$2:$E$102,3,0)&amp;"")</f>
        <v/>
      </c>
      <c r="F34" s="137"/>
      <c r="G34" s="271"/>
      <c r="H34" s="272"/>
      <c r="I34" s="174"/>
      <c r="J34" s="175"/>
      <c r="K34" s="175"/>
      <c r="L34" s="176"/>
      <c r="M34" s="176"/>
      <c r="N34" s="176"/>
      <c r="O34" s="176"/>
      <c r="P34" s="176"/>
      <c r="Q34" s="175"/>
      <c r="R34" s="175"/>
      <c r="S34" s="176"/>
      <c r="T34" s="176"/>
      <c r="U34" s="176"/>
      <c r="V34" s="176"/>
      <c r="W34" s="176"/>
      <c r="X34" s="175"/>
      <c r="Y34" s="175"/>
      <c r="Z34" s="175"/>
      <c r="AA34" s="176"/>
      <c r="AB34" s="176"/>
      <c r="AC34" s="176"/>
      <c r="AD34" s="176"/>
      <c r="AE34" s="175"/>
      <c r="AF34" s="175"/>
      <c r="AG34" s="176"/>
      <c r="AH34" s="176"/>
      <c r="AI34" s="176"/>
      <c r="AJ34" s="176"/>
      <c r="AK34" s="175"/>
      <c r="AL34" s="175"/>
      <c r="AM34" s="177"/>
      <c r="AN34" s="178"/>
      <c r="AO34" s="132">
        <f t="shared" si="0"/>
        <v>0</v>
      </c>
      <c r="AP34" s="209" t="str">
        <f t="shared" si="1"/>
        <v/>
      </c>
      <c r="AS34" s="133"/>
      <c r="AT34" s="134"/>
    </row>
    <row r="35" spans="1:46" ht="27.6" customHeight="1">
      <c r="A35" s="87"/>
      <c r="B35" s="137">
        <v>10</v>
      </c>
      <c r="C35" s="211" t="str">
        <f>IF(G35="","",TEXT(VLOOKUP(G35,従業員情報入力!$A$2:$E$102,4,0)&amp;"","00000000000000"))</f>
        <v/>
      </c>
      <c r="D35" s="207" t="str">
        <f>IF(G35="","",VLOOKUP(G35,従業員情報入力!$A$2:$E$102,5,0)&amp;"")</f>
        <v/>
      </c>
      <c r="E35" s="208" t="str">
        <f>IF(G35="","",VLOOKUP(G35,従業員情報入力!$A$2:$E$102,3,0)&amp;"")</f>
        <v/>
      </c>
      <c r="F35" s="137"/>
      <c r="G35" s="271"/>
      <c r="H35" s="272"/>
      <c r="I35" s="174"/>
      <c r="J35" s="175"/>
      <c r="K35" s="175"/>
      <c r="L35" s="176"/>
      <c r="M35" s="176"/>
      <c r="N35" s="176"/>
      <c r="O35" s="176"/>
      <c r="P35" s="176"/>
      <c r="Q35" s="175"/>
      <c r="R35" s="175"/>
      <c r="S35" s="176"/>
      <c r="T35" s="176"/>
      <c r="U35" s="176"/>
      <c r="V35" s="176"/>
      <c r="W35" s="176"/>
      <c r="X35" s="175"/>
      <c r="Y35" s="175"/>
      <c r="Z35" s="175"/>
      <c r="AA35" s="176"/>
      <c r="AB35" s="176"/>
      <c r="AC35" s="176"/>
      <c r="AD35" s="176"/>
      <c r="AE35" s="175"/>
      <c r="AF35" s="175"/>
      <c r="AG35" s="176"/>
      <c r="AH35" s="176"/>
      <c r="AI35" s="176"/>
      <c r="AJ35" s="176"/>
      <c r="AK35" s="175"/>
      <c r="AL35" s="176"/>
      <c r="AM35" s="177"/>
      <c r="AN35" s="178"/>
      <c r="AO35" s="132">
        <f t="shared" si="0"/>
        <v>0</v>
      </c>
      <c r="AP35" s="209" t="str">
        <f t="shared" si="1"/>
        <v/>
      </c>
      <c r="AS35" s="133"/>
      <c r="AT35" s="134"/>
    </row>
    <row r="36" spans="1:46">
      <c r="A36" s="87"/>
      <c r="B36" s="101" t="s">
        <v>105</v>
      </c>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row>
  </sheetData>
  <sheetProtection formatCells="0"/>
  <mergeCells count="63">
    <mergeCell ref="B1:AP1"/>
    <mergeCell ref="B3:AO3"/>
    <mergeCell ref="E5:N5"/>
    <mergeCell ref="AE5:AG5"/>
    <mergeCell ref="AH5:AO5"/>
    <mergeCell ref="AE6:AG6"/>
    <mergeCell ref="AH6:AO6"/>
    <mergeCell ref="B8:C8"/>
    <mergeCell ref="D8:AD8"/>
    <mergeCell ref="B9:C9"/>
    <mergeCell ref="AH9:AH10"/>
    <mergeCell ref="B6:N6"/>
    <mergeCell ref="D9:E9"/>
    <mergeCell ref="F9:AD9"/>
    <mergeCell ref="AI9:AO10"/>
    <mergeCell ref="B10:C10"/>
    <mergeCell ref="D10:N10"/>
    <mergeCell ref="B11:C11"/>
    <mergeCell ref="D11:N11"/>
    <mergeCell ref="AH11:AH13"/>
    <mergeCell ref="AI11:AO13"/>
    <mergeCell ref="B12:C12"/>
    <mergeCell ref="D12:N13"/>
    <mergeCell ref="B13:C13"/>
    <mergeCell ref="B14:C14"/>
    <mergeCell ref="D14:AD14"/>
    <mergeCell ref="AK14:AO14"/>
    <mergeCell ref="B15:C15"/>
    <mergeCell ref="D15:AD15"/>
    <mergeCell ref="AH15:AO15"/>
    <mergeCell ref="T21:AO21"/>
    <mergeCell ref="B16:C16"/>
    <mergeCell ref="D16:AD17"/>
    <mergeCell ref="AH16:AO18"/>
    <mergeCell ref="B17:C17"/>
    <mergeCell ref="B18:C18"/>
    <mergeCell ref="D18:AD18"/>
    <mergeCell ref="B20:C20"/>
    <mergeCell ref="P20:S20"/>
    <mergeCell ref="B21:C21"/>
    <mergeCell ref="D21:N21"/>
    <mergeCell ref="P21:S21"/>
    <mergeCell ref="D20:E20"/>
    <mergeCell ref="T20:AA20"/>
    <mergeCell ref="G28:H28"/>
    <mergeCell ref="B24:B25"/>
    <mergeCell ref="C24:C25"/>
    <mergeCell ref="D24:D25"/>
    <mergeCell ref="E24:E25"/>
    <mergeCell ref="F24:F25"/>
    <mergeCell ref="G24:H25"/>
    <mergeCell ref="T24:Z24"/>
    <mergeCell ref="AB24:AH24"/>
    <mergeCell ref="AP24:AP25"/>
    <mergeCell ref="G26:H26"/>
    <mergeCell ref="G27:H27"/>
    <mergeCell ref="G35:H35"/>
    <mergeCell ref="G29:H29"/>
    <mergeCell ref="G30:H30"/>
    <mergeCell ref="G31:H31"/>
    <mergeCell ref="G32:H32"/>
    <mergeCell ref="G33:H33"/>
    <mergeCell ref="G34:H34"/>
  </mergeCells>
  <phoneticPr fontId="2"/>
  <dataValidations count="4">
    <dataValidation type="list" allowBlank="1" showInputMessage="1" showErrorMessage="1" sqref="AH9:AH13" xr:uid="{00000000-0002-0000-0100-000000000000}">
      <formula1>"　,○"</formula1>
    </dataValidation>
    <dataValidation type="list" allowBlank="1" showInputMessage="1" showErrorMessage="1" sqref="AS4" xr:uid="{00000000-0002-0000-0100-000003000000}">
      <formula1>"2020,2021,2022,2023,2024,2025,2026,2027,2028,2029,2030"</formula1>
    </dataValidation>
    <dataValidation type="list" allowBlank="1" showInputMessage="1" showErrorMessage="1" sqref="AS5" xr:uid="{00000000-0002-0000-0100-000004000000}">
      <formula1>"1,2,3,4,5,6,7,8,9,10,11,12"</formula1>
    </dataValidation>
    <dataValidation type="list" allowBlank="1" showInputMessage="1" showErrorMessage="1" sqref="AS6" xr:uid="{00000000-0002-0000-0100-000005000000}">
      <formula1>"月末,1,2,3,4,5,6,7,8,9,10,11,12,13,14,15,16,17,18,19,20,21,22,23,24,25,26,27,28,29,30"</formula1>
    </dataValidation>
  </dataValidations>
  <printOptions horizontalCentered="1" verticalCentered="1"/>
  <pageMargins left="0.39370078740157483" right="0.39370078740157483" top="0.74803149606299213" bottom="0.39370078740157483" header="0.31496062992125984" footer="0.31496062992125984"/>
  <pageSetup paperSize="9" scale="73" orientation="landscape" blackAndWhite="1" r:id="rId1"/>
  <drawing r:id="rId2"/>
  <legacyDrawing r:id="rId3"/>
  <extLst>
    <ext xmlns:x14="http://schemas.microsoft.com/office/spreadsheetml/2009/9/main" uri="{CCE6A557-97BC-4b89-ADB6-D9C93CAAB3DF}">
      <x14:dataValidations xmlns:xm="http://schemas.microsoft.com/office/excel/2006/main" count="2">
        <x14:dataValidation type="list" showInputMessage="1" showErrorMessage="1" xr:uid="{6C8AE4A2-BDE8-4605-B102-AE5211DC1C69}">
          <x14:formula1>
            <xm:f>従業員情報入力!$A$3:$A$102</xm:f>
          </x14:formula1>
          <xm:sqref>G26:H35</xm:sqref>
        </x14:dataValidation>
        <x14:dataValidation type="list" allowBlank="1" xr:uid="{62BB9018-89E5-41F1-B53E-493170B08CA3}">
          <x14:formula1>
            <xm:f>企業情報入力!$A$3:$A$31</xm:f>
          </x14:formula1>
          <xm:sqref>D8:AD8 T21:AO21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O44"/>
  <sheetViews>
    <sheetView showGridLines="0" view="pageBreakPreview" topLeftCell="A4" zoomScaleNormal="100" zoomScaleSheetLayoutView="100" zoomScalePageLayoutView="95" workbookViewId="0">
      <selection activeCell="E17" sqref="E17:Z17"/>
    </sheetView>
  </sheetViews>
  <sheetFormatPr defaultRowHeight="18.75"/>
  <cols>
    <col min="1" max="1" width="4.125" style="22" customWidth="1"/>
    <col min="2" max="2" width="1.875" style="22" customWidth="1"/>
    <col min="3" max="3" width="11.875" style="22" customWidth="1"/>
    <col min="4" max="4" width="4.125" style="22" customWidth="1"/>
    <col min="5" max="5" width="13.375" style="22" customWidth="1"/>
    <col min="6" max="14" width="2.125" style="22" customWidth="1"/>
    <col min="15" max="15" width="1.5" style="22" customWidth="1"/>
    <col min="16" max="16" width="4.5" style="22" customWidth="1"/>
    <col min="17" max="20" width="2.125" style="22" customWidth="1"/>
    <col min="21" max="21" width="2.25" style="22" customWidth="1"/>
    <col min="22" max="24" width="2.125" style="22" customWidth="1"/>
    <col min="25" max="25" width="2" style="22" customWidth="1"/>
    <col min="26" max="36" width="2.125" style="22" customWidth="1"/>
    <col min="37" max="37" width="2" style="22" customWidth="1"/>
    <col min="38" max="39" width="2.125" style="22" customWidth="1"/>
    <col min="40" max="40" width="2" style="22" customWidth="1"/>
    <col min="41" max="16384" width="9" style="22"/>
  </cols>
  <sheetData>
    <row r="1" spans="1:40" s="20" customFormat="1" ht="13.5">
      <c r="A1" s="19" t="s">
        <v>23</v>
      </c>
      <c r="B1" s="19"/>
      <c r="Y1" s="21"/>
      <c r="Z1" s="21"/>
      <c r="AA1" s="21"/>
      <c r="AB1" s="21"/>
      <c r="AC1" s="21"/>
      <c r="AD1" s="21"/>
      <c r="AE1" s="21"/>
      <c r="AF1" s="21"/>
      <c r="AG1" s="21"/>
      <c r="AH1" s="21"/>
      <c r="AI1" s="21"/>
      <c r="AJ1" s="21"/>
      <c r="AK1" s="21"/>
      <c r="AL1" s="21"/>
      <c r="AM1" s="21"/>
      <c r="AN1" s="21"/>
    </row>
    <row r="2" spans="1:40" ht="30" customHeight="1">
      <c r="A2" s="363" t="s">
        <v>52</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row>
    <row r="3" spans="1:40" ht="20.100000000000001" customHeight="1">
      <c r="T3" s="23"/>
      <c r="U3" s="23"/>
      <c r="X3" s="364" t="s">
        <v>24</v>
      </c>
      <c r="Y3" s="364"/>
      <c r="Z3" s="364"/>
      <c r="AA3" s="364"/>
      <c r="AB3" s="365" t="str">
        <f>IF(【毎月提出】５号!AH5=0,"",【毎月提出】５号!AH5)</f>
        <v/>
      </c>
      <c r="AC3" s="365"/>
      <c r="AD3" s="365"/>
      <c r="AE3" s="365"/>
      <c r="AF3" s="365"/>
      <c r="AG3" s="365"/>
      <c r="AH3" s="365"/>
      <c r="AI3" s="365"/>
      <c r="AJ3" s="365"/>
      <c r="AK3" s="365"/>
    </row>
    <row r="4" spans="1:40" ht="20.100000000000001" customHeight="1">
      <c r="A4" s="24"/>
      <c r="B4" s="369" t="str">
        <f>IF(【毎月提出】５号!B6=0,"",【毎月提出】５号!B6)</f>
        <v>株式会社波多野組</v>
      </c>
      <c r="C4" s="369"/>
      <c r="D4" s="369"/>
      <c r="E4" s="369"/>
      <c r="F4" s="369"/>
      <c r="G4" s="369"/>
      <c r="H4" s="368" t="s">
        <v>50</v>
      </c>
      <c r="I4" s="368"/>
      <c r="J4" s="368"/>
      <c r="K4" s="24"/>
      <c r="L4" s="24"/>
      <c r="M4" s="24"/>
      <c r="N4" s="24"/>
      <c r="O4" s="24"/>
      <c r="P4" s="24"/>
      <c r="Q4" s="24"/>
      <c r="R4" s="24"/>
      <c r="S4" s="24"/>
      <c r="T4" s="24"/>
      <c r="U4" s="24"/>
      <c r="V4" s="25"/>
      <c r="W4" s="25"/>
      <c r="X4" s="366" t="s">
        <v>25</v>
      </c>
      <c r="Y4" s="366"/>
      <c r="Z4" s="366"/>
      <c r="AA4" s="366"/>
      <c r="AB4" s="367">
        <f>IF(【毎月提出】５号!AH6=0,"",【毎月提出】５号!AH6)</f>
        <v>45383</v>
      </c>
      <c r="AC4" s="367"/>
      <c r="AD4" s="367"/>
      <c r="AE4" s="367"/>
      <c r="AF4" s="367"/>
      <c r="AG4" s="367"/>
      <c r="AH4" s="367"/>
      <c r="AI4" s="367"/>
      <c r="AJ4" s="367"/>
      <c r="AK4" s="367"/>
    </row>
    <row r="5" spans="1:40" ht="24.95" customHeight="1">
      <c r="C5" s="26"/>
      <c r="D5" s="26"/>
      <c r="E5" s="26"/>
      <c r="F5" s="26"/>
      <c r="G5" s="26"/>
      <c r="H5" s="26"/>
      <c r="I5" s="26"/>
      <c r="J5" s="26"/>
      <c r="K5" s="26"/>
      <c r="L5" s="26"/>
      <c r="M5" s="26"/>
      <c r="N5" s="26"/>
      <c r="O5" s="26"/>
      <c r="P5" s="27"/>
      <c r="Q5" s="27"/>
      <c r="R5" s="28"/>
      <c r="T5" s="25"/>
      <c r="U5" s="25"/>
      <c r="V5" s="25"/>
      <c r="W5" s="25"/>
      <c r="X5" s="25"/>
      <c r="Y5" s="25"/>
      <c r="Z5" s="25"/>
      <c r="AA5" s="29"/>
      <c r="AB5" s="29"/>
      <c r="AC5" s="30"/>
      <c r="AD5" s="30"/>
      <c r="AE5" s="30"/>
      <c r="AF5" s="30"/>
      <c r="AG5" s="30"/>
      <c r="AH5" s="30"/>
      <c r="AI5" s="30"/>
      <c r="AJ5" s="30"/>
      <c r="AK5" s="30"/>
    </row>
    <row r="6" spans="1:40" ht="18.95" customHeight="1">
      <c r="B6" s="351" t="s">
        <v>26</v>
      </c>
      <c r="C6" s="351"/>
      <c r="D6" s="31"/>
      <c r="E6" s="341" t="str">
        <f>IF(【毎月提出】５号!D8=0,"",【毎月提出】５号!D8)</f>
        <v/>
      </c>
      <c r="F6" s="341"/>
      <c r="G6" s="341"/>
      <c r="H6" s="341"/>
      <c r="I6" s="341"/>
      <c r="J6" s="341"/>
      <c r="K6" s="341"/>
      <c r="L6" s="341"/>
      <c r="M6" s="341"/>
      <c r="N6" s="341"/>
      <c r="O6" s="341"/>
      <c r="P6" s="341"/>
      <c r="Q6" s="341"/>
      <c r="R6" s="341"/>
      <c r="S6" s="341"/>
      <c r="T6" s="341"/>
      <c r="U6" s="341"/>
      <c r="V6" s="341"/>
      <c r="W6" s="341"/>
      <c r="X6" s="341"/>
      <c r="Y6" s="341"/>
      <c r="Z6" s="341"/>
      <c r="AA6" s="32"/>
      <c r="AB6" s="32"/>
      <c r="AC6" s="370"/>
      <c r="AD6" s="371"/>
      <c r="AE6" s="371"/>
      <c r="AF6" s="371"/>
      <c r="AG6" s="371"/>
      <c r="AH6" s="371"/>
      <c r="AI6" s="371"/>
      <c r="AJ6" s="371"/>
      <c r="AK6" s="371"/>
    </row>
    <row r="7" spans="1:40" ht="18.95" customHeight="1">
      <c r="B7" s="342" t="s">
        <v>112</v>
      </c>
      <c r="C7" s="342"/>
      <c r="D7" s="144"/>
      <c r="E7" s="341" t="str">
        <f>IF(【毎月提出】５号!D9=0,"",【毎月提出】５号!D9&amp;"　"&amp;【毎月提出】５号!F9)</f>
        <v>　</v>
      </c>
      <c r="F7" s="341"/>
      <c r="G7" s="341"/>
      <c r="H7" s="341"/>
      <c r="I7" s="341"/>
      <c r="J7" s="341"/>
      <c r="K7" s="341"/>
      <c r="L7" s="341"/>
      <c r="M7" s="341"/>
      <c r="N7" s="341"/>
      <c r="O7" s="341"/>
      <c r="P7" s="341"/>
      <c r="Q7" s="341"/>
      <c r="R7" s="341"/>
      <c r="S7" s="341"/>
      <c r="T7" s="341"/>
      <c r="U7" s="341"/>
      <c r="V7" s="341"/>
      <c r="W7" s="341"/>
      <c r="X7" s="341"/>
      <c r="Y7" s="341"/>
      <c r="Z7" s="341"/>
      <c r="AA7" s="34"/>
      <c r="AB7" s="34"/>
      <c r="AC7" s="376" t="str">
        <f>IF(【毎月提出】５号!AH9="○",【毎月提出】５号!AH9,"")</f>
        <v>○</v>
      </c>
      <c r="AD7" s="376"/>
      <c r="AE7" s="377" t="s">
        <v>78</v>
      </c>
      <c r="AF7" s="378"/>
      <c r="AG7" s="378"/>
      <c r="AH7" s="378"/>
      <c r="AI7" s="378"/>
      <c r="AJ7" s="378"/>
      <c r="AK7" s="379"/>
    </row>
    <row r="8" spans="1:40" ht="18.95" customHeight="1">
      <c r="B8" s="342" t="s">
        <v>27</v>
      </c>
      <c r="C8" s="342"/>
      <c r="D8" s="33"/>
      <c r="E8" s="341" t="str">
        <f>IF(【毎月提出】５号!D10=0,"",【毎月提出】５号!D10)</f>
        <v/>
      </c>
      <c r="F8" s="341"/>
      <c r="G8" s="341"/>
      <c r="H8" s="341"/>
      <c r="I8" s="341"/>
      <c r="J8" s="341"/>
      <c r="K8" s="341"/>
      <c r="L8" s="341"/>
      <c r="M8" s="341"/>
      <c r="N8" s="341"/>
      <c r="O8" s="341"/>
      <c r="P8" s="341"/>
      <c r="Q8" s="341"/>
      <c r="R8" s="341"/>
      <c r="S8" s="341"/>
      <c r="T8" s="341"/>
      <c r="U8" s="341"/>
      <c r="V8" s="341"/>
      <c r="W8" s="341"/>
      <c r="X8" s="341"/>
      <c r="Y8" s="341"/>
      <c r="Z8" s="341"/>
      <c r="AA8" s="34"/>
      <c r="AB8" s="34"/>
      <c r="AC8" s="376"/>
      <c r="AD8" s="376"/>
      <c r="AE8" s="380"/>
      <c r="AF8" s="381"/>
      <c r="AG8" s="381"/>
      <c r="AH8" s="381"/>
      <c r="AI8" s="381"/>
      <c r="AJ8" s="381"/>
      <c r="AK8" s="382"/>
    </row>
    <row r="9" spans="1:40" ht="24.95" customHeight="1">
      <c r="B9" s="372" t="s">
        <v>28</v>
      </c>
      <c r="C9" s="372"/>
      <c r="D9" s="36"/>
      <c r="E9" s="341" t="str">
        <f>IF(【毎月提出】５号!D11=0,"",【毎月提出】５号!D11)</f>
        <v/>
      </c>
      <c r="F9" s="341"/>
      <c r="G9" s="341"/>
      <c r="H9" s="341"/>
      <c r="I9" s="341"/>
      <c r="J9" s="341"/>
      <c r="K9" s="341"/>
      <c r="L9" s="341"/>
      <c r="M9" s="341"/>
      <c r="N9" s="341"/>
      <c r="O9" s="341"/>
      <c r="P9" s="341"/>
      <c r="Q9" s="341"/>
      <c r="R9" s="341"/>
      <c r="S9" s="341"/>
      <c r="T9" s="341"/>
      <c r="U9" s="341"/>
      <c r="V9" s="341"/>
      <c r="W9" s="341"/>
      <c r="X9" s="341"/>
      <c r="Y9" s="341"/>
      <c r="Z9" s="341"/>
      <c r="AA9" s="29"/>
      <c r="AB9" s="29"/>
      <c r="AC9" s="357" t="str">
        <f>IF(【毎月提出】５号!AH11="","","○")</f>
        <v/>
      </c>
      <c r="AD9" s="358"/>
      <c r="AE9" s="399" t="s">
        <v>79</v>
      </c>
      <c r="AF9" s="400"/>
      <c r="AG9" s="400"/>
      <c r="AH9" s="400"/>
      <c r="AI9" s="400"/>
      <c r="AJ9" s="400"/>
      <c r="AK9" s="401"/>
    </row>
    <row r="10" spans="1:40" ht="12" customHeight="1">
      <c r="B10" s="338" t="s">
        <v>81</v>
      </c>
      <c r="C10" s="338"/>
      <c r="D10" s="71"/>
      <c r="E10" s="340" t="str">
        <f>IF(【毎月提出】５号!D12=0,"",【毎月提出】５号!D12)</f>
        <v/>
      </c>
      <c r="F10" s="340"/>
      <c r="G10" s="340"/>
      <c r="H10" s="340"/>
      <c r="I10" s="340"/>
      <c r="J10" s="340"/>
      <c r="K10" s="340"/>
      <c r="L10" s="340"/>
      <c r="M10" s="340"/>
      <c r="N10" s="340"/>
      <c r="O10" s="340"/>
      <c r="P10" s="340"/>
      <c r="Q10" s="340"/>
      <c r="R10" s="340"/>
      <c r="S10" s="340"/>
      <c r="T10" s="340"/>
      <c r="U10" s="340"/>
      <c r="V10" s="340"/>
      <c r="W10" s="340"/>
      <c r="X10" s="340"/>
      <c r="Y10" s="340"/>
      <c r="Z10" s="340"/>
      <c r="AA10" s="29"/>
      <c r="AB10" s="29"/>
      <c r="AC10" s="359"/>
      <c r="AD10" s="360"/>
      <c r="AE10" s="402"/>
      <c r="AF10" s="403"/>
      <c r="AG10" s="403"/>
      <c r="AH10" s="403"/>
      <c r="AI10" s="403"/>
      <c r="AJ10" s="403"/>
      <c r="AK10" s="404"/>
    </row>
    <row r="11" spans="1:40" ht="12" customHeight="1">
      <c r="B11" s="339" t="s">
        <v>84</v>
      </c>
      <c r="C11" s="339"/>
      <c r="D11" s="72"/>
      <c r="E11" s="341"/>
      <c r="F11" s="341"/>
      <c r="G11" s="341"/>
      <c r="H11" s="341"/>
      <c r="I11" s="341"/>
      <c r="J11" s="341"/>
      <c r="K11" s="341"/>
      <c r="L11" s="341"/>
      <c r="M11" s="341"/>
      <c r="N11" s="341"/>
      <c r="O11" s="341"/>
      <c r="P11" s="341"/>
      <c r="Q11" s="341"/>
      <c r="R11" s="341"/>
      <c r="S11" s="341"/>
      <c r="T11" s="341"/>
      <c r="U11" s="341"/>
      <c r="V11" s="341"/>
      <c r="W11" s="341"/>
      <c r="X11" s="341"/>
      <c r="Y11" s="341"/>
      <c r="Z11" s="341"/>
      <c r="AA11" s="29"/>
      <c r="AB11" s="29"/>
      <c r="AC11" s="361"/>
      <c r="AD11" s="362"/>
      <c r="AE11" s="405"/>
      <c r="AF11" s="406"/>
      <c r="AG11" s="406"/>
      <c r="AH11" s="406"/>
      <c r="AI11" s="406"/>
      <c r="AJ11" s="406"/>
      <c r="AK11" s="407"/>
    </row>
    <row r="12" spans="1:40" ht="12" customHeight="1">
      <c r="B12" s="356" t="s">
        <v>92</v>
      </c>
      <c r="C12" s="356"/>
      <c r="D12" s="84"/>
      <c r="E12" s="340" t="str">
        <f>IF(【毎月提出】５号!D14=0,"",【毎月提出】５号!D14)</f>
        <v>道路改良工事・道路橋りょう改築工事合併工事（●●・Ｒ▲-▲）（週休２日）</v>
      </c>
      <c r="F12" s="340"/>
      <c r="G12" s="340"/>
      <c r="H12" s="340"/>
      <c r="I12" s="340"/>
      <c r="J12" s="340"/>
      <c r="K12" s="340"/>
      <c r="L12" s="340"/>
      <c r="M12" s="340"/>
      <c r="N12" s="340"/>
      <c r="O12" s="340"/>
      <c r="P12" s="340"/>
      <c r="Q12" s="340"/>
      <c r="R12" s="340"/>
      <c r="S12" s="340"/>
      <c r="T12" s="340"/>
      <c r="U12" s="340"/>
      <c r="V12" s="340"/>
      <c r="W12" s="340"/>
      <c r="X12" s="340"/>
      <c r="Y12" s="340"/>
      <c r="Z12" s="340"/>
      <c r="AA12" s="29"/>
      <c r="AB12" s="29"/>
      <c r="AC12" s="51"/>
      <c r="AD12" s="51"/>
      <c r="AE12" s="83"/>
      <c r="AF12" s="83"/>
      <c r="AG12" s="83"/>
      <c r="AH12" s="83"/>
      <c r="AI12" s="83"/>
      <c r="AJ12" s="83"/>
      <c r="AK12" s="83"/>
    </row>
    <row r="13" spans="1:40" ht="12" customHeight="1">
      <c r="B13" s="351" t="s">
        <v>29</v>
      </c>
      <c r="C13" s="351"/>
      <c r="D13" s="46"/>
      <c r="E13" s="341"/>
      <c r="F13" s="341"/>
      <c r="G13" s="341"/>
      <c r="H13" s="341"/>
      <c r="I13" s="341"/>
      <c r="J13" s="341"/>
      <c r="K13" s="341"/>
      <c r="L13" s="341"/>
      <c r="M13" s="341"/>
      <c r="N13" s="341"/>
      <c r="O13" s="341"/>
      <c r="P13" s="341"/>
      <c r="Q13" s="341"/>
      <c r="R13" s="341"/>
      <c r="S13" s="341"/>
      <c r="T13" s="341"/>
      <c r="U13" s="341"/>
      <c r="V13" s="341"/>
      <c r="W13" s="341"/>
      <c r="X13" s="341"/>
      <c r="Y13" s="341"/>
      <c r="Z13" s="341"/>
      <c r="AA13" s="35"/>
      <c r="AB13" s="35"/>
      <c r="AC13" s="85"/>
      <c r="AD13" s="85"/>
      <c r="AE13" s="85"/>
      <c r="AF13" s="85"/>
      <c r="AG13" s="85"/>
      <c r="AH13" s="85"/>
      <c r="AI13" s="85"/>
      <c r="AJ13" s="85"/>
      <c r="AK13" s="85"/>
    </row>
    <row r="14" spans="1:40" ht="20.100000000000001" customHeight="1">
      <c r="B14" s="351" t="s">
        <v>31</v>
      </c>
      <c r="C14" s="351"/>
      <c r="D14" s="46"/>
      <c r="E14" s="341">
        <f>IF(【毎月提出】５号!D15=0,"",【毎月提出】５号!D15)</f>
        <v>2499001</v>
      </c>
      <c r="F14" s="341"/>
      <c r="G14" s="341"/>
      <c r="H14" s="341"/>
      <c r="I14" s="341"/>
      <c r="J14" s="341"/>
      <c r="K14" s="341"/>
      <c r="L14" s="341"/>
      <c r="M14" s="341"/>
      <c r="N14" s="341"/>
      <c r="O14" s="341"/>
      <c r="P14" s="341"/>
      <c r="Q14" s="341"/>
      <c r="R14" s="341"/>
      <c r="S14" s="341"/>
      <c r="T14" s="341"/>
      <c r="U14" s="341"/>
      <c r="V14" s="341"/>
      <c r="W14" s="341"/>
      <c r="X14" s="341"/>
      <c r="Y14" s="341"/>
      <c r="Z14" s="341"/>
      <c r="AA14" s="35"/>
      <c r="AB14" s="35"/>
      <c r="AC14" s="373" t="s">
        <v>30</v>
      </c>
      <c r="AD14" s="374"/>
      <c r="AE14" s="374"/>
      <c r="AF14" s="374"/>
      <c r="AG14" s="374"/>
      <c r="AH14" s="374"/>
      <c r="AI14" s="374"/>
      <c r="AJ14" s="374"/>
      <c r="AK14" s="375"/>
    </row>
    <row r="15" spans="1:40" ht="12" customHeight="1">
      <c r="B15" s="338" t="s">
        <v>81</v>
      </c>
      <c r="C15" s="338"/>
      <c r="D15" s="71"/>
      <c r="E15" s="340" t="str">
        <f>IF(【毎月提出】５号!D16=0,"",【毎月提出】５号!D16)</f>
        <v>11111111111111</v>
      </c>
      <c r="F15" s="340"/>
      <c r="G15" s="340"/>
      <c r="H15" s="340"/>
      <c r="I15" s="340"/>
      <c r="J15" s="340"/>
      <c r="K15" s="340"/>
      <c r="L15" s="340"/>
      <c r="M15" s="340"/>
      <c r="N15" s="340"/>
      <c r="O15" s="340"/>
      <c r="P15" s="340"/>
      <c r="Q15" s="340"/>
      <c r="R15" s="340"/>
      <c r="S15" s="340"/>
      <c r="T15" s="340"/>
      <c r="U15" s="340"/>
      <c r="V15" s="340"/>
      <c r="W15" s="340"/>
      <c r="X15" s="340"/>
      <c r="Y15" s="340"/>
      <c r="Z15" s="340"/>
      <c r="AA15" s="35"/>
      <c r="AB15" s="35"/>
      <c r="AC15" s="37"/>
      <c r="AJ15" s="38"/>
      <c r="AK15" s="39"/>
    </row>
    <row r="16" spans="1:40" ht="12" customHeight="1">
      <c r="B16" s="339" t="s">
        <v>83</v>
      </c>
      <c r="C16" s="339"/>
      <c r="D16" s="72"/>
      <c r="E16" s="341"/>
      <c r="F16" s="341"/>
      <c r="G16" s="341"/>
      <c r="H16" s="341"/>
      <c r="I16" s="341"/>
      <c r="J16" s="341"/>
      <c r="K16" s="341"/>
      <c r="L16" s="341"/>
      <c r="M16" s="341"/>
      <c r="N16" s="341"/>
      <c r="O16" s="341"/>
      <c r="P16" s="341"/>
      <c r="Q16" s="341"/>
      <c r="R16" s="341"/>
      <c r="S16" s="341"/>
      <c r="T16" s="341"/>
      <c r="U16" s="341"/>
      <c r="V16" s="341"/>
      <c r="W16" s="341"/>
      <c r="X16" s="341"/>
      <c r="Y16" s="341"/>
      <c r="Z16" s="341"/>
      <c r="AA16" s="35"/>
      <c r="AB16" s="35"/>
      <c r="AC16" s="37"/>
      <c r="AJ16" s="38"/>
      <c r="AK16" s="39"/>
    </row>
    <row r="17" spans="1:41" ht="20.100000000000001" customHeight="1">
      <c r="B17" s="342" t="s">
        <v>32</v>
      </c>
      <c r="C17" s="342"/>
      <c r="D17" s="33"/>
      <c r="E17" s="343" t="str">
        <f>IF(【毎月提出】５号!D18=0,"",【毎月提出】５号!D18)</f>
        <v/>
      </c>
      <c r="F17" s="343"/>
      <c r="G17" s="343"/>
      <c r="H17" s="343"/>
      <c r="I17" s="343"/>
      <c r="J17" s="343"/>
      <c r="K17" s="343"/>
      <c r="L17" s="343"/>
      <c r="M17" s="343"/>
      <c r="N17" s="343"/>
      <c r="O17" s="343"/>
      <c r="P17" s="343"/>
      <c r="Q17" s="343"/>
      <c r="R17" s="343"/>
      <c r="S17" s="343"/>
      <c r="T17" s="343"/>
      <c r="U17" s="343"/>
      <c r="V17" s="343"/>
      <c r="W17" s="343"/>
      <c r="X17" s="343"/>
      <c r="Y17" s="343"/>
      <c r="Z17" s="343"/>
      <c r="AA17" s="35"/>
      <c r="AB17" s="35"/>
      <c r="AC17" s="40"/>
      <c r="AD17" s="41"/>
      <c r="AE17" s="41"/>
      <c r="AF17" s="41"/>
      <c r="AG17" s="41"/>
      <c r="AH17" s="41"/>
      <c r="AI17" s="41"/>
      <c r="AJ17" s="344"/>
      <c r="AK17" s="345"/>
    </row>
    <row r="18" spans="1:41" ht="21" customHeight="1">
      <c r="C18" s="42"/>
      <c r="D18" s="42"/>
      <c r="E18" s="43"/>
      <c r="F18" s="44"/>
      <c r="G18" s="44"/>
      <c r="H18" s="44"/>
      <c r="I18" s="44"/>
      <c r="J18" s="44"/>
      <c r="K18" s="44"/>
      <c r="L18" s="44"/>
      <c r="M18" s="44"/>
      <c r="N18" s="44"/>
      <c r="O18" s="44"/>
      <c r="P18" s="44"/>
      <c r="Q18" s="44"/>
      <c r="R18" s="44"/>
      <c r="S18" s="44"/>
      <c r="T18" s="44"/>
      <c r="U18" s="44"/>
      <c r="V18" s="44"/>
      <c r="W18" s="44"/>
      <c r="X18" s="44"/>
      <c r="Y18" s="44"/>
      <c r="Z18" s="45"/>
      <c r="AA18" s="35"/>
      <c r="AB18" s="35"/>
      <c r="AC18" s="35"/>
      <c r="AD18" s="35"/>
      <c r="AE18" s="35"/>
      <c r="AF18" s="35"/>
      <c r="AG18" s="35"/>
      <c r="AH18" s="35"/>
      <c r="AI18" s="35"/>
      <c r="AJ18" s="35"/>
      <c r="AK18" s="35"/>
    </row>
    <row r="19" spans="1:41" ht="18" customHeight="1">
      <c r="B19" s="346" t="s">
        <v>33</v>
      </c>
      <c r="C19" s="347"/>
      <c r="D19" s="42"/>
      <c r="E19" s="348" t="str">
        <f>IF(【毎月提出】５号!D20=0,"",【毎月提出】５号!D20)</f>
        <v>73-00074</v>
      </c>
      <c r="F19" s="348"/>
      <c r="G19" s="348"/>
      <c r="H19" s="348"/>
      <c r="I19" s="348"/>
      <c r="J19" s="348"/>
      <c r="K19" s="348"/>
      <c r="L19" s="348"/>
      <c r="M19" s="348"/>
      <c r="N19" s="348"/>
      <c r="O19" s="348"/>
      <c r="P19" s="346" t="s">
        <v>33</v>
      </c>
      <c r="Q19" s="346"/>
      <c r="R19" s="346"/>
      <c r="S19" s="346"/>
      <c r="T19" s="346"/>
      <c r="U19" s="346"/>
      <c r="V19" s="346"/>
      <c r="W19" s="43"/>
      <c r="X19" s="348" t="str">
        <f>IF(【毎月提出】５号!T20=0,"",【毎月提出】５号!T20)</f>
        <v/>
      </c>
      <c r="Y19" s="348"/>
      <c r="Z19" s="348"/>
      <c r="AA19" s="348"/>
      <c r="AB19" s="348"/>
      <c r="AC19" s="348"/>
      <c r="AD19" s="349"/>
      <c r="AE19" s="349"/>
      <c r="AF19" s="349"/>
      <c r="AG19" s="349"/>
      <c r="AH19" s="349"/>
      <c r="AI19" s="349"/>
      <c r="AJ19" s="349"/>
      <c r="AK19" s="349"/>
    </row>
    <row r="20" spans="1:41" ht="18" customHeight="1">
      <c r="B20" s="339" t="s">
        <v>34</v>
      </c>
      <c r="C20" s="351"/>
      <c r="D20" s="46"/>
      <c r="E20" s="352" t="str">
        <f>IF(【毎月提出】５号!D21=0,"",【毎月提出】５号!D21)</f>
        <v>株式会社波多野組</v>
      </c>
      <c r="F20" s="352"/>
      <c r="G20" s="352"/>
      <c r="H20" s="352"/>
      <c r="I20" s="352"/>
      <c r="J20" s="352"/>
      <c r="K20" s="352"/>
      <c r="L20" s="352"/>
      <c r="M20" s="352"/>
      <c r="N20" s="352"/>
      <c r="O20" s="352"/>
      <c r="P20" s="339" t="s">
        <v>35</v>
      </c>
      <c r="Q20" s="339"/>
      <c r="R20" s="339"/>
      <c r="S20" s="339"/>
      <c r="T20" s="339"/>
      <c r="U20" s="339"/>
      <c r="V20" s="339"/>
      <c r="W20" s="47"/>
      <c r="X20" s="353" t="str">
        <f>IF(【毎月提出】５号!T21=0,"",【毎月提出】５号!T21)</f>
        <v/>
      </c>
      <c r="Y20" s="353"/>
      <c r="Z20" s="353"/>
      <c r="AA20" s="353"/>
      <c r="AB20" s="353"/>
      <c r="AC20" s="353"/>
      <c r="AD20" s="353"/>
      <c r="AE20" s="353"/>
      <c r="AF20" s="353"/>
      <c r="AG20" s="353"/>
      <c r="AH20" s="353"/>
      <c r="AI20" s="353"/>
      <c r="AJ20" s="353"/>
      <c r="AK20" s="353"/>
    </row>
    <row r="21" spans="1:41" ht="21" customHeight="1">
      <c r="K21" s="21"/>
      <c r="L21" s="21"/>
      <c r="M21" s="21"/>
      <c r="N21" s="21"/>
      <c r="O21" s="21"/>
      <c r="P21" s="21"/>
      <c r="Q21" s="48"/>
      <c r="R21" s="48"/>
      <c r="S21" s="48"/>
      <c r="T21" s="48"/>
      <c r="U21" s="48"/>
      <c r="V21" s="38"/>
      <c r="W21" s="38"/>
      <c r="X21" s="38"/>
      <c r="Y21" s="49"/>
      <c r="Z21" s="49"/>
      <c r="AA21" s="49"/>
      <c r="AB21" s="49"/>
      <c r="AC21" s="49"/>
      <c r="AD21" s="49"/>
      <c r="AE21" s="49"/>
      <c r="AF21" s="49"/>
      <c r="AK21" s="38"/>
      <c r="AN21" s="38"/>
    </row>
    <row r="22" spans="1:41" s="20" customFormat="1" ht="25.5" customHeight="1">
      <c r="B22" s="20" t="s">
        <v>36</v>
      </c>
      <c r="I22" s="354" t="s">
        <v>37</v>
      </c>
      <c r="J22" s="354"/>
      <c r="K22" s="354"/>
      <c r="L22" s="354"/>
      <c r="M22" s="355"/>
      <c r="N22" s="355"/>
      <c r="O22" s="355"/>
      <c r="P22" s="350">
        <f>IF(【毎月提出】５号!T24=0,"",【毎月提出】５号!T24)</f>
        <v>45383</v>
      </c>
      <c r="Q22" s="350"/>
      <c r="R22" s="350"/>
      <c r="S22" s="350"/>
      <c r="T22" s="350"/>
      <c r="U22" s="350"/>
      <c r="V22" s="350"/>
      <c r="W22" s="50" t="s">
        <v>38</v>
      </c>
      <c r="X22" s="350">
        <f>IF(【毎月提出】５号!AB24=0,"",【毎月提出】５号!AB24)</f>
        <v>45412</v>
      </c>
      <c r="Y22" s="350"/>
      <c r="Z22" s="350"/>
      <c r="AA22" s="350"/>
      <c r="AB22" s="350"/>
      <c r="AC22" s="350"/>
      <c r="AD22" s="350"/>
      <c r="AE22" s="350"/>
      <c r="AF22" s="350"/>
      <c r="AG22" s="350"/>
    </row>
    <row r="23" spans="1:41" s="51" customFormat="1" ht="15" customHeight="1">
      <c r="A23" s="391" t="s">
        <v>39</v>
      </c>
      <c r="B23" s="391" t="s">
        <v>40</v>
      </c>
      <c r="C23" s="391"/>
      <c r="D23" s="391" t="s">
        <v>41</v>
      </c>
      <c r="E23" s="391" t="s">
        <v>42</v>
      </c>
      <c r="F23" s="391"/>
      <c r="G23" s="391"/>
      <c r="H23" s="391"/>
      <c r="I23" s="391"/>
      <c r="J23" s="391"/>
      <c r="K23" s="392" t="s">
        <v>43</v>
      </c>
      <c r="L23" s="392"/>
      <c r="M23" s="392"/>
      <c r="N23" s="392"/>
      <c r="O23" s="392"/>
      <c r="P23" s="392"/>
      <c r="Q23" s="392" t="s">
        <v>44</v>
      </c>
      <c r="R23" s="392"/>
      <c r="S23" s="392"/>
      <c r="T23" s="392"/>
      <c r="U23" s="392"/>
      <c r="V23" s="392"/>
      <c r="W23" s="392"/>
      <c r="X23" s="392"/>
      <c r="Y23" s="392"/>
      <c r="Z23" s="392"/>
      <c r="AA23" s="392"/>
      <c r="AB23" s="392"/>
      <c r="AC23" s="392"/>
      <c r="AD23" s="392"/>
      <c r="AE23" s="392"/>
      <c r="AF23" s="392"/>
      <c r="AG23" s="392"/>
      <c r="AH23" s="393" t="s">
        <v>45</v>
      </c>
      <c r="AI23" s="394"/>
      <c r="AJ23" s="394"/>
      <c r="AK23" s="395"/>
      <c r="AL23" s="332" t="s">
        <v>80</v>
      </c>
      <c r="AM23" s="333"/>
      <c r="AN23" s="334"/>
    </row>
    <row r="24" spans="1:41" s="52" customFormat="1" ht="15" customHeight="1">
      <c r="A24" s="391"/>
      <c r="B24" s="391"/>
      <c r="C24" s="391"/>
      <c r="D24" s="391"/>
      <c r="E24" s="391"/>
      <c r="F24" s="391"/>
      <c r="G24" s="391"/>
      <c r="H24" s="391"/>
      <c r="I24" s="391"/>
      <c r="J24" s="391"/>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6" t="s">
        <v>93</v>
      </c>
      <c r="AI24" s="397"/>
      <c r="AJ24" s="397"/>
      <c r="AK24" s="398"/>
      <c r="AL24" s="335"/>
      <c r="AM24" s="336"/>
      <c r="AN24" s="337"/>
    </row>
    <row r="25" spans="1:41" ht="30" customHeight="1">
      <c r="A25" s="53">
        <v>1</v>
      </c>
      <c r="B25" s="383" t="str">
        <f t="shared" ref="B25:B33" si="0">IF(K25="","",$E$9)</f>
        <v/>
      </c>
      <c r="C25" s="384"/>
      <c r="D25" s="181" t="str">
        <f>IF(【毎月提出】５号!$F26="","",【毎月提出】５号!$F26)</f>
        <v/>
      </c>
      <c r="E25" s="385" t="str">
        <f>IF(Q25="","",VLOOKUP(Q25,従業員情報入力!$A$2:$E$102,2,0))</f>
        <v/>
      </c>
      <c r="F25" s="386"/>
      <c r="G25" s="386"/>
      <c r="H25" s="386"/>
      <c r="I25" s="386"/>
      <c r="J25" s="387"/>
      <c r="K25" s="388" t="str">
        <f>IF(【毎月提出】５号!$E26=0,"",【毎月提出】５号!$E26)</f>
        <v/>
      </c>
      <c r="L25" s="388"/>
      <c r="M25" s="388"/>
      <c r="N25" s="388"/>
      <c r="O25" s="388"/>
      <c r="P25" s="388"/>
      <c r="Q25" s="389" t="str">
        <f>IF(【毎月提出】５号!$G26=0,"",【毎月提出】５号!$G26)</f>
        <v/>
      </c>
      <c r="R25" s="389"/>
      <c r="S25" s="389"/>
      <c r="T25" s="389"/>
      <c r="U25" s="389"/>
      <c r="V25" s="389"/>
      <c r="W25" s="389"/>
      <c r="X25" s="389"/>
      <c r="Y25" s="389"/>
      <c r="Z25" s="389"/>
      <c r="AA25" s="389"/>
      <c r="AB25" s="389"/>
      <c r="AC25" s="389"/>
      <c r="AD25" s="389"/>
      <c r="AE25" s="389"/>
      <c r="AF25" s="389"/>
      <c r="AG25" s="389"/>
      <c r="AH25" s="390">
        <f>IF(【毎月提出】５号!$AO26=0,"",【毎月提出】５号!$AO26)</f>
        <v>21</v>
      </c>
      <c r="AI25" s="390"/>
      <c r="AJ25" s="390"/>
      <c r="AK25" s="390"/>
      <c r="AL25" s="328" t="str">
        <f>IF(【毎月提出】５号!$AP26="","","○")</f>
        <v/>
      </c>
      <c r="AM25" s="328"/>
      <c r="AN25" s="328"/>
      <c r="AO25" s="82">
        <f>IF(Q25="",0,1)</f>
        <v>0</v>
      </c>
    </row>
    <row r="26" spans="1:41" ht="30" customHeight="1">
      <c r="A26" s="53">
        <v>2</v>
      </c>
      <c r="B26" s="383" t="str">
        <f t="shared" si="0"/>
        <v/>
      </c>
      <c r="C26" s="384"/>
      <c r="D26" s="181" t="str">
        <f>IF(【毎月提出】５号!$F27="","",【毎月提出】５号!$F27)</f>
        <v/>
      </c>
      <c r="E26" s="385" t="str">
        <f>IF(Q26="","",VLOOKUP(Q26,従業員情報入力!$A$2:$E$102,2,0))</f>
        <v/>
      </c>
      <c r="F26" s="386"/>
      <c r="G26" s="386"/>
      <c r="H26" s="386"/>
      <c r="I26" s="386"/>
      <c r="J26" s="387"/>
      <c r="K26" s="388" t="str">
        <f>IF(【毎月提出】５号!$E27=0,"",【毎月提出】５号!$E27)</f>
        <v/>
      </c>
      <c r="L26" s="388"/>
      <c r="M26" s="388"/>
      <c r="N26" s="388"/>
      <c r="O26" s="388"/>
      <c r="P26" s="388"/>
      <c r="Q26" s="389" t="str">
        <f>IF(【毎月提出】５号!$G27=0,"",【毎月提出】５号!$G27)</f>
        <v/>
      </c>
      <c r="R26" s="389"/>
      <c r="S26" s="389"/>
      <c r="T26" s="389"/>
      <c r="U26" s="389"/>
      <c r="V26" s="389"/>
      <c r="W26" s="389"/>
      <c r="X26" s="389"/>
      <c r="Y26" s="389"/>
      <c r="Z26" s="389"/>
      <c r="AA26" s="389"/>
      <c r="AB26" s="389"/>
      <c r="AC26" s="389"/>
      <c r="AD26" s="389"/>
      <c r="AE26" s="389"/>
      <c r="AF26" s="389"/>
      <c r="AG26" s="389"/>
      <c r="AH26" s="390" t="str">
        <f>IF(【毎月提出】５号!$AO27=0,"",【毎月提出】５号!$AO27)</f>
        <v/>
      </c>
      <c r="AI26" s="390"/>
      <c r="AJ26" s="390"/>
      <c r="AK26" s="390"/>
      <c r="AL26" s="328" t="str">
        <f>IF(【毎月提出】５号!$AP27="","","○")</f>
        <v/>
      </c>
      <c r="AM26" s="328"/>
      <c r="AN26" s="328"/>
      <c r="AO26" s="82">
        <f t="shared" ref="AO26:AO34" si="1">IF(Q26="",0,1)</f>
        <v>0</v>
      </c>
    </row>
    <row r="27" spans="1:41" ht="30" customHeight="1">
      <c r="A27" s="53">
        <v>3</v>
      </c>
      <c r="B27" s="383" t="str">
        <f t="shared" si="0"/>
        <v/>
      </c>
      <c r="C27" s="384"/>
      <c r="D27" s="181" t="str">
        <f>IF(【毎月提出】５号!$F28="","",【毎月提出】５号!$F28)</f>
        <v/>
      </c>
      <c r="E27" s="385" t="str">
        <f>IF(Q27="","",VLOOKUP(Q27,従業員情報入力!$A$2:$E$102,2,0))</f>
        <v/>
      </c>
      <c r="F27" s="386"/>
      <c r="G27" s="386"/>
      <c r="H27" s="386"/>
      <c r="I27" s="386"/>
      <c r="J27" s="387"/>
      <c r="K27" s="388" t="str">
        <f>IF(【毎月提出】５号!$E28=0,"",【毎月提出】５号!$E28)</f>
        <v/>
      </c>
      <c r="L27" s="388"/>
      <c r="M27" s="388"/>
      <c r="N27" s="388"/>
      <c r="O27" s="388"/>
      <c r="P27" s="388"/>
      <c r="Q27" s="389" t="str">
        <f>IF(【毎月提出】５号!$G28=0,"",【毎月提出】５号!$G28)</f>
        <v/>
      </c>
      <c r="R27" s="389"/>
      <c r="S27" s="389"/>
      <c r="T27" s="389"/>
      <c r="U27" s="389"/>
      <c r="V27" s="389"/>
      <c r="W27" s="389"/>
      <c r="X27" s="389"/>
      <c r="Y27" s="389"/>
      <c r="Z27" s="389"/>
      <c r="AA27" s="389"/>
      <c r="AB27" s="389"/>
      <c r="AC27" s="389"/>
      <c r="AD27" s="389"/>
      <c r="AE27" s="389"/>
      <c r="AF27" s="389"/>
      <c r="AG27" s="389"/>
      <c r="AH27" s="390" t="str">
        <f>IF(【毎月提出】５号!$AO28=0,"",【毎月提出】５号!$AO28)</f>
        <v/>
      </c>
      <c r="AI27" s="390"/>
      <c r="AJ27" s="390"/>
      <c r="AK27" s="390"/>
      <c r="AL27" s="328" t="str">
        <f>IF(【毎月提出】５号!$AP28="","","○")</f>
        <v/>
      </c>
      <c r="AM27" s="328"/>
      <c r="AN27" s="328"/>
      <c r="AO27" s="82">
        <f t="shared" si="1"/>
        <v>0</v>
      </c>
    </row>
    <row r="28" spans="1:41" ht="30" customHeight="1">
      <c r="A28" s="53">
        <v>4</v>
      </c>
      <c r="B28" s="383" t="str">
        <f t="shared" si="0"/>
        <v/>
      </c>
      <c r="C28" s="384"/>
      <c r="D28" s="181" t="str">
        <f>IF(【毎月提出】５号!$F29="","",【毎月提出】５号!$F29)</f>
        <v/>
      </c>
      <c r="E28" s="385" t="str">
        <f>IF(Q28="","",VLOOKUP(Q28,従業員情報入力!$A$2:$E$102,2,0))</f>
        <v/>
      </c>
      <c r="F28" s="386"/>
      <c r="G28" s="386"/>
      <c r="H28" s="386"/>
      <c r="I28" s="386"/>
      <c r="J28" s="387"/>
      <c r="K28" s="388" t="str">
        <f>IF(【毎月提出】５号!$E29=0,"",【毎月提出】５号!$E29)</f>
        <v/>
      </c>
      <c r="L28" s="388"/>
      <c r="M28" s="388"/>
      <c r="N28" s="388"/>
      <c r="O28" s="388"/>
      <c r="P28" s="388"/>
      <c r="Q28" s="389" t="str">
        <f>IF(【毎月提出】５号!$G29=0,"",【毎月提出】５号!$G29)</f>
        <v/>
      </c>
      <c r="R28" s="389"/>
      <c r="S28" s="389"/>
      <c r="T28" s="389"/>
      <c r="U28" s="389"/>
      <c r="V28" s="389"/>
      <c r="W28" s="389"/>
      <c r="X28" s="389"/>
      <c r="Y28" s="389"/>
      <c r="Z28" s="389"/>
      <c r="AA28" s="389"/>
      <c r="AB28" s="389"/>
      <c r="AC28" s="389"/>
      <c r="AD28" s="389"/>
      <c r="AE28" s="389"/>
      <c r="AF28" s="389"/>
      <c r="AG28" s="389"/>
      <c r="AH28" s="390" t="str">
        <f>IF(【毎月提出】５号!$AO29=0,"",【毎月提出】５号!$AO29)</f>
        <v/>
      </c>
      <c r="AI28" s="390"/>
      <c r="AJ28" s="390"/>
      <c r="AK28" s="390"/>
      <c r="AL28" s="328" t="str">
        <f>IF(【毎月提出】５号!$AP29="","","○")</f>
        <v/>
      </c>
      <c r="AM28" s="328"/>
      <c r="AN28" s="328"/>
      <c r="AO28" s="82">
        <f t="shared" si="1"/>
        <v>0</v>
      </c>
    </row>
    <row r="29" spans="1:41" ht="30" customHeight="1">
      <c r="A29" s="53">
        <v>5</v>
      </c>
      <c r="B29" s="383" t="str">
        <f t="shared" si="0"/>
        <v/>
      </c>
      <c r="C29" s="384"/>
      <c r="D29" s="181" t="str">
        <f>IF(【毎月提出】５号!$F30="","",【毎月提出】５号!$F30)</f>
        <v/>
      </c>
      <c r="E29" s="385" t="str">
        <f>IF(Q29="","",VLOOKUP(Q29,従業員情報入力!$A$2:$E$102,2,0))</f>
        <v/>
      </c>
      <c r="F29" s="386"/>
      <c r="G29" s="386"/>
      <c r="H29" s="386"/>
      <c r="I29" s="386"/>
      <c r="J29" s="387"/>
      <c r="K29" s="388" t="str">
        <f>IF(【毎月提出】５号!$E30=0,"",【毎月提出】５号!$E30)</f>
        <v/>
      </c>
      <c r="L29" s="388"/>
      <c r="M29" s="388"/>
      <c r="N29" s="388"/>
      <c r="O29" s="388"/>
      <c r="P29" s="388"/>
      <c r="Q29" s="389" t="str">
        <f>IF(【毎月提出】５号!$G30=0,"",【毎月提出】５号!$G30)</f>
        <v/>
      </c>
      <c r="R29" s="389"/>
      <c r="S29" s="389"/>
      <c r="T29" s="389"/>
      <c r="U29" s="389"/>
      <c r="V29" s="389"/>
      <c r="W29" s="389"/>
      <c r="X29" s="389"/>
      <c r="Y29" s="389"/>
      <c r="Z29" s="389"/>
      <c r="AA29" s="389"/>
      <c r="AB29" s="389"/>
      <c r="AC29" s="389"/>
      <c r="AD29" s="389"/>
      <c r="AE29" s="389"/>
      <c r="AF29" s="389"/>
      <c r="AG29" s="389"/>
      <c r="AH29" s="390" t="str">
        <f>IF(【毎月提出】５号!$AO30=0,"",【毎月提出】５号!$AO30)</f>
        <v/>
      </c>
      <c r="AI29" s="390"/>
      <c r="AJ29" s="390"/>
      <c r="AK29" s="390"/>
      <c r="AL29" s="328" t="str">
        <f>IF(【毎月提出】５号!$AP30="","","○")</f>
        <v/>
      </c>
      <c r="AM29" s="328"/>
      <c r="AN29" s="328"/>
      <c r="AO29" s="82">
        <f t="shared" si="1"/>
        <v>0</v>
      </c>
    </row>
    <row r="30" spans="1:41" ht="30" customHeight="1">
      <c r="A30" s="53">
        <v>6</v>
      </c>
      <c r="B30" s="383" t="str">
        <f t="shared" si="0"/>
        <v/>
      </c>
      <c r="C30" s="384"/>
      <c r="D30" s="181" t="str">
        <f>IF(【毎月提出】５号!$F31="","",【毎月提出】５号!$F31)</f>
        <v/>
      </c>
      <c r="E30" s="385" t="str">
        <f>IF(Q30="","",VLOOKUP(Q30,従業員情報入力!$A$2:$E$102,2,0))</f>
        <v/>
      </c>
      <c r="F30" s="386"/>
      <c r="G30" s="386"/>
      <c r="H30" s="386"/>
      <c r="I30" s="386"/>
      <c r="J30" s="387"/>
      <c r="K30" s="388" t="str">
        <f>IF(【毎月提出】５号!$E31=0,"",【毎月提出】５号!$E31)</f>
        <v/>
      </c>
      <c r="L30" s="388"/>
      <c r="M30" s="388"/>
      <c r="N30" s="388"/>
      <c r="O30" s="388"/>
      <c r="P30" s="388"/>
      <c r="Q30" s="389" t="str">
        <f>IF(【毎月提出】５号!$G31=0,"",【毎月提出】５号!$G31)</f>
        <v/>
      </c>
      <c r="R30" s="389"/>
      <c r="S30" s="389"/>
      <c r="T30" s="389"/>
      <c r="U30" s="389"/>
      <c r="V30" s="389"/>
      <c r="W30" s="389"/>
      <c r="X30" s="389"/>
      <c r="Y30" s="389"/>
      <c r="Z30" s="389"/>
      <c r="AA30" s="389"/>
      <c r="AB30" s="389"/>
      <c r="AC30" s="389"/>
      <c r="AD30" s="389"/>
      <c r="AE30" s="389"/>
      <c r="AF30" s="389"/>
      <c r="AG30" s="389"/>
      <c r="AH30" s="390" t="str">
        <f>IF(【毎月提出】５号!$AO31=0,"",【毎月提出】５号!$AO31)</f>
        <v/>
      </c>
      <c r="AI30" s="390"/>
      <c r="AJ30" s="390"/>
      <c r="AK30" s="390"/>
      <c r="AL30" s="328" t="str">
        <f>IF(【毎月提出】５号!$AP31="","","○")</f>
        <v/>
      </c>
      <c r="AM30" s="328"/>
      <c r="AN30" s="328"/>
      <c r="AO30" s="82">
        <f t="shared" si="1"/>
        <v>0</v>
      </c>
    </row>
    <row r="31" spans="1:41" ht="30" customHeight="1">
      <c r="A31" s="53">
        <v>7</v>
      </c>
      <c r="B31" s="383" t="str">
        <f t="shared" si="0"/>
        <v/>
      </c>
      <c r="C31" s="384"/>
      <c r="D31" s="181" t="str">
        <f>IF(【毎月提出】５号!$F32="","",【毎月提出】５号!$F32)</f>
        <v/>
      </c>
      <c r="E31" s="385" t="str">
        <f>IF(Q31="","",VLOOKUP(Q31,従業員情報入力!$A$2:$E$102,2,0))</f>
        <v/>
      </c>
      <c r="F31" s="386"/>
      <c r="G31" s="386"/>
      <c r="H31" s="386"/>
      <c r="I31" s="386"/>
      <c r="J31" s="387"/>
      <c r="K31" s="388" t="str">
        <f>IF(【毎月提出】５号!$E32=0,"",【毎月提出】５号!$E32)</f>
        <v/>
      </c>
      <c r="L31" s="388"/>
      <c r="M31" s="388"/>
      <c r="N31" s="388"/>
      <c r="O31" s="388"/>
      <c r="P31" s="388"/>
      <c r="Q31" s="389" t="str">
        <f>IF(【毎月提出】５号!$G32=0,"",【毎月提出】５号!$G32)</f>
        <v/>
      </c>
      <c r="R31" s="389"/>
      <c r="S31" s="389"/>
      <c r="T31" s="389"/>
      <c r="U31" s="389"/>
      <c r="V31" s="389"/>
      <c r="W31" s="389"/>
      <c r="X31" s="389"/>
      <c r="Y31" s="389"/>
      <c r="Z31" s="389"/>
      <c r="AA31" s="389"/>
      <c r="AB31" s="389"/>
      <c r="AC31" s="389"/>
      <c r="AD31" s="389"/>
      <c r="AE31" s="389"/>
      <c r="AF31" s="389"/>
      <c r="AG31" s="389"/>
      <c r="AH31" s="390" t="str">
        <f>IF(【毎月提出】５号!$AO32=0,"",【毎月提出】５号!$AO32)</f>
        <v/>
      </c>
      <c r="AI31" s="390"/>
      <c r="AJ31" s="390"/>
      <c r="AK31" s="390"/>
      <c r="AL31" s="328" t="str">
        <f>IF(【毎月提出】５号!$AP32="","","○")</f>
        <v/>
      </c>
      <c r="AM31" s="328"/>
      <c r="AN31" s="328"/>
      <c r="AO31" s="82">
        <f t="shared" si="1"/>
        <v>0</v>
      </c>
    </row>
    <row r="32" spans="1:41" ht="30" customHeight="1">
      <c r="A32" s="53">
        <v>8</v>
      </c>
      <c r="B32" s="383" t="str">
        <f>IF(K32="","",$E$9)</f>
        <v/>
      </c>
      <c r="C32" s="384"/>
      <c r="D32" s="181" t="str">
        <f>IF(【毎月提出】５号!$F33="","",【毎月提出】５号!$F33)</f>
        <v/>
      </c>
      <c r="E32" s="385" t="str">
        <f>IF(Q32="","",VLOOKUP(Q32,従業員情報入力!$A$2:$E$102,2,0))</f>
        <v/>
      </c>
      <c r="F32" s="386"/>
      <c r="G32" s="386"/>
      <c r="H32" s="386"/>
      <c r="I32" s="386"/>
      <c r="J32" s="387"/>
      <c r="K32" s="388" t="str">
        <f>IF(【毎月提出】５号!$E33=0,"",【毎月提出】５号!$E33)</f>
        <v/>
      </c>
      <c r="L32" s="388"/>
      <c r="M32" s="388"/>
      <c r="N32" s="388"/>
      <c r="O32" s="388"/>
      <c r="P32" s="388"/>
      <c r="Q32" s="389" t="str">
        <f>IF(【毎月提出】５号!$G33=0,"",【毎月提出】５号!$G33)</f>
        <v/>
      </c>
      <c r="R32" s="389"/>
      <c r="S32" s="389"/>
      <c r="T32" s="389"/>
      <c r="U32" s="389"/>
      <c r="V32" s="389"/>
      <c r="W32" s="389"/>
      <c r="X32" s="389"/>
      <c r="Y32" s="389"/>
      <c r="Z32" s="389"/>
      <c r="AA32" s="389"/>
      <c r="AB32" s="389"/>
      <c r="AC32" s="389"/>
      <c r="AD32" s="389"/>
      <c r="AE32" s="389"/>
      <c r="AF32" s="389"/>
      <c r="AG32" s="389"/>
      <c r="AH32" s="390" t="str">
        <f>IF(【毎月提出】５号!$AO33=0,"",【毎月提出】５号!$AO33)</f>
        <v/>
      </c>
      <c r="AI32" s="390"/>
      <c r="AJ32" s="390"/>
      <c r="AK32" s="390"/>
      <c r="AL32" s="328" t="str">
        <f>IF(【毎月提出】５号!$AP33="","","○")</f>
        <v/>
      </c>
      <c r="AM32" s="328"/>
      <c r="AN32" s="328"/>
      <c r="AO32" s="82">
        <f t="shared" si="1"/>
        <v>0</v>
      </c>
    </row>
    <row r="33" spans="1:41" ht="30" customHeight="1">
      <c r="A33" s="53">
        <v>9</v>
      </c>
      <c r="B33" s="383" t="str">
        <f t="shared" si="0"/>
        <v/>
      </c>
      <c r="C33" s="384"/>
      <c r="D33" s="181" t="str">
        <f>IF(【毎月提出】５号!$F34="","",【毎月提出】５号!$F34)</f>
        <v/>
      </c>
      <c r="E33" s="385" t="str">
        <f>IF(Q33="","",VLOOKUP(Q33,従業員情報入力!$A$2:$E$102,2,0))</f>
        <v/>
      </c>
      <c r="F33" s="386"/>
      <c r="G33" s="386"/>
      <c r="H33" s="386"/>
      <c r="I33" s="386"/>
      <c r="J33" s="387"/>
      <c r="K33" s="388" t="str">
        <f>IF(【毎月提出】５号!$E34=0,"",【毎月提出】５号!$E34)</f>
        <v/>
      </c>
      <c r="L33" s="388"/>
      <c r="M33" s="388"/>
      <c r="N33" s="388"/>
      <c r="O33" s="388"/>
      <c r="P33" s="388"/>
      <c r="Q33" s="389" t="str">
        <f>IF(【毎月提出】５号!$G34=0,"",【毎月提出】５号!$G34)</f>
        <v/>
      </c>
      <c r="R33" s="389"/>
      <c r="S33" s="389"/>
      <c r="T33" s="389"/>
      <c r="U33" s="389"/>
      <c r="V33" s="389"/>
      <c r="W33" s="389"/>
      <c r="X33" s="389"/>
      <c r="Y33" s="389"/>
      <c r="Z33" s="389"/>
      <c r="AA33" s="389"/>
      <c r="AB33" s="389"/>
      <c r="AC33" s="389"/>
      <c r="AD33" s="389"/>
      <c r="AE33" s="389"/>
      <c r="AF33" s="389"/>
      <c r="AG33" s="389"/>
      <c r="AH33" s="390" t="str">
        <f>IF(【毎月提出】５号!$AO34=0,"",【毎月提出】５号!$AO34)</f>
        <v/>
      </c>
      <c r="AI33" s="390"/>
      <c r="AJ33" s="390"/>
      <c r="AK33" s="390"/>
      <c r="AL33" s="328" t="str">
        <f>IF(【毎月提出】５号!$AP34="","","○")</f>
        <v/>
      </c>
      <c r="AM33" s="328"/>
      <c r="AN33" s="328"/>
      <c r="AO33" s="82">
        <f t="shared" si="1"/>
        <v>0</v>
      </c>
    </row>
    <row r="34" spans="1:41" ht="30" customHeight="1">
      <c r="A34" s="53">
        <v>10</v>
      </c>
      <c r="B34" s="383" t="str">
        <f>IF(K34="","",$E$9)</f>
        <v/>
      </c>
      <c r="C34" s="384"/>
      <c r="D34" s="181" t="str">
        <f>IF(【毎月提出】５号!$F35="","",【毎月提出】５号!$F35)</f>
        <v/>
      </c>
      <c r="E34" s="385" t="str">
        <f>IF(Q34="","",VLOOKUP(Q34,従業員情報入力!$A$2:$E$102,2,0))</f>
        <v/>
      </c>
      <c r="F34" s="386"/>
      <c r="G34" s="386"/>
      <c r="H34" s="386"/>
      <c r="I34" s="386"/>
      <c r="J34" s="387"/>
      <c r="K34" s="388" t="str">
        <f>IF(【毎月提出】５号!$E35=0,"",【毎月提出】５号!$E35)</f>
        <v/>
      </c>
      <c r="L34" s="388"/>
      <c r="M34" s="388"/>
      <c r="N34" s="388"/>
      <c r="O34" s="388"/>
      <c r="P34" s="388"/>
      <c r="Q34" s="389" t="str">
        <f>IF(【毎月提出】５号!$G35=0,"",【毎月提出】５号!$G35)</f>
        <v/>
      </c>
      <c r="R34" s="389"/>
      <c r="S34" s="389"/>
      <c r="T34" s="389"/>
      <c r="U34" s="389"/>
      <c r="V34" s="389"/>
      <c r="W34" s="389"/>
      <c r="X34" s="389"/>
      <c r="Y34" s="389"/>
      <c r="Z34" s="389"/>
      <c r="AA34" s="389"/>
      <c r="AB34" s="389"/>
      <c r="AC34" s="389"/>
      <c r="AD34" s="389"/>
      <c r="AE34" s="389"/>
      <c r="AF34" s="389"/>
      <c r="AG34" s="389"/>
      <c r="AH34" s="390" t="str">
        <f>IF(【毎月提出】５号!$AO35=0,"",【毎月提出】５号!$AO35)</f>
        <v/>
      </c>
      <c r="AI34" s="390"/>
      <c r="AJ34" s="390"/>
      <c r="AK34" s="390"/>
      <c r="AL34" s="328" t="str">
        <f>IF(【毎月提出】５号!$AP35="","","○")</f>
        <v/>
      </c>
      <c r="AM34" s="328"/>
      <c r="AN34" s="328"/>
      <c r="AO34" s="82">
        <f t="shared" si="1"/>
        <v>0</v>
      </c>
    </row>
    <row r="35" spans="1:41" ht="30" customHeight="1">
      <c r="A35" s="53"/>
      <c r="B35" s="383" t="str">
        <f t="shared" ref="B35:B41" si="2">IF(K35="","",$E$9)</f>
        <v/>
      </c>
      <c r="C35" s="384"/>
      <c r="D35" s="181" t="str">
        <f>IF(【毎月提出】５号!$F36="","",【毎月提出】５号!$F36)</f>
        <v/>
      </c>
      <c r="E35" s="385" t="str">
        <f t="shared" ref="E35" si="3">IF(K35="","",$E$6)</f>
        <v/>
      </c>
      <c r="F35" s="386"/>
      <c r="G35" s="386"/>
      <c r="H35" s="386"/>
      <c r="I35" s="386"/>
      <c r="J35" s="387"/>
      <c r="K35" s="388" t="str">
        <f>IF(【毎月提出】５号!$E36=0,"",【毎月提出】５号!$E36)</f>
        <v/>
      </c>
      <c r="L35" s="388"/>
      <c r="M35" s="388"/>
      <c r="N35" s="388"/>
      <c r="O35" s="388"/>
      <c r="P35" s="388"/>
      <c r="Q35" s="389" t="str">
        <f>IF(【毎月提出】５号!$G36=0,"",【毎月提出】５号!$G36)</f>
        <v/>
      </c>
      <c r="R35" s="389"/>
      <c r="S35" s="389"/>
      <c r="T35" s="389"/>
      <c r="U35" s="389"/>
      <c r="V35" s="389"/>
      <c r="W35" s="389"/>
      <c r="X35" s="389"/>
      <c r="Y35" s="389"/>
      <c r="Z35" s="389"/>
      <c r="AA35" s="389"/>
      <c r="AB35" s="389"/>
      <c r="AC35" s="389"/>
      <c r="AD35" s="389"/>
      <c r="AE35" s="389"/>
      <c r="AF35" s="389"/>
      <c r="AG35" s="389"/>
      <c r="AH35" s="390" t="str">
        <f>IF(【毎月提出】５号!$AO36=0,"",【毎月提出】５号!$AO36)</f>
        <v/>
      </c>
      <c r="AI35" s="390"/>
      <c r="AJ35" s="390"/>
      <c r="AK35" s="390"/>
      <c r="AL35" s="328" t="str">
        <f>IF(【毎月提出】５号!$AP36="","","○")</f>
        <v/>
      </c>
      <c r="AM35" s="328"/>
      <c r="AN35" s="328"/>
      <c r="AO35" s="82">
        <f>IF(Q35="",0,1)</f>
        <v>0</v>
      </c>
    </row>
    <row r="36" spans="1:41" ht="30" customHeight="1">
      <c r="A36" s="53"/>
      <c r="B36" s="383" t="str">
        <f t="shared" si="2"/>
        <v/>
      </c>
      <c r="C36" s="384"/>
      <c r="D36" s="181" t="str">
        <f>IF(【毎月提出】５号!$F37="","",【毎月提出】５号!$F37)</f>
        <v/>
      </c>
      <c r="E36" s="385" t="str">
        <f t="shared" ref="E36:E41" si="4">IF(K36="","",$E$6)</f>
        <v/>
      </c>
      <c r="F36" s="386"/>
      <c r="G36" s="386"/>
      <c r="H36" s="386"/>
      <c r="I36" s="386"/>
      <c r="J36" s="387"/>
      <c r="K36" s="388" t="str">
        <f>IF(【毎月提出】５号!$E37=0,"",【毎月提出】５号!$E37)</f>
        <v/>
      </c>
      <c r="L36" s="388"/>
      <c r="M36" s="388"/>
      <c r="N36" s="388"/>
      <c r="O36" s="388"/>
      <c r="P36" s="388"/>
      <c r="Q36" s="389" t="str">
        <f>IF(【毎月提出】５号!$G37=0,"",【毎月提出】５号!$G37)</f>
        <v/>
      </c>
      <c r="R36" s="389"/>
      <c r="S36" s="389"/>
      <c r="T36" s="389"/>
      <c r="U36" s="389"/>
      <c r="V36" s="389"/>
      <c r="W36" s="389"/>
      <c r="X36" s="389"/>
      <c r="Y36" s="389"/>
      <c r="Z36" s="389"/>
      <c r="AA36" s="389"/>
      <c r="AB36" s="389"/>
      <c r="AC36" s="389"/>
      <c r="AD36" s="389"/>
      <c r="AE36" s="389"/>
      <c r="AF36" s="389"/>
      <c r="AG36" s="389"/>
      <c r="AH36" s="390" t="str">
        <f>IF(【毎月提出】５号!$AO37=0,"",【毎月提出】５号!$AO37)</f>
        <v/>
      </c>
      <c r="AI36" s="390"/>
      <c r="AJ36" s="390"/>
      <c r="AK36" s="390"/>
      <c r="AL36" s="328" t="str">
        <f>IF(【毎月提出】５号!$AP37="","","○")</f>
        <v/>
      </c>
      <c r="AM36" s="328"/>
      <c r="AN36" s="328"/>
      <c r="AO36" s="82">
        <f t="shared" ref="AO36:AO40" si="5">IF(Q36="",0,1)</f>
        <v>0</v>
      </c>
    </row>
    <row r="37" spans="1:41" ht="30" customHeight="1">
      <c r="A37" s="53"/>
      <c r="B37" s="383" t="str">
        <f t="shared" si="2"/>
        <v/>
      </c>
      <c r="C37" s="384"/>
      <c r="D37" s="181" t="str">
        <f>IF(【毎月提出】５号!$F38="","",【毎月提出】５号!$F38)</f>
        <v/>
      </c>
      <c r="E37" s="385" t="str">
        <f t="shared" si="4"/>
        <v/>
      </c>
      <c r="F37" s="386"/>
      <c r="G37" s="386"/>
      <c r="H37" s="386"/>
      <c r="I37" s="386"/>
      <c r="J37" s="387"/>
      <c r="K37" s="388" t="str">
        <f>IF(【毎月提出】５号!$E38=0,"",【毎月提出】５号!$E38)</f>
        <v/>
      </c>
      <c r="L37" s="388"/>
      <c r="M37" s="388"/>
      <c r="N37" s="388"/>
      <c r="O37" s="388"/>
      <c r="P37" s="388"/>
      <c r="Q37" s="389" t="str">
        <f>IF(【毎月提出】５号!$G38=0,"",【毎月提出】５号!$G38)</f>
        <v/>
      </c>
      <c r="R37" s="389"/>
      <c r="S37" s="389"/>
      <c r="T37" s="389"/>
      <c r="U37" s="389"/>
      <c r="V37" s="389"/>
      <c r="W37" s="389"/>
      <c r="X37" s="389"/>
      <c r="Y37" s="389"/>
      <c r="Z37" s="389"/>
      <c r="AA37" s="389"/>
      <c r="AB37" s="389"/>
      <c r="AC37" s="389"/>
      <c r="AD37" s="389"/>
      <c r="AE37" s="389"/>
      <c r="AF37" s="389"/>
      <c r="AG37" s="389"/>
      <c r="AH37" s="390" t="str">
        <f>IF(【毎月提出】５号!$AO38=0,"",【毎月提出】５号!$AO38)</f>
        <v/>
      </c>
      <c r="AI37" s="390"/>
      <c r="AJ37" s="390"/>
      <c r="AK37" s="390"/>
      <c r="AL37" s="328" t="str">
        <f>IF(【毎月提出】５号!$AP38="","","○")</f>
        <v/>
      </c>
      <c r="AM37" s="328"/>
      <c r="AN37" s="328"/>
      <c r="AO37" s="82">
        <f t="shared" si="5"/>
        <v>0</v>
      </c>
    </row>
    <row r="38" spans="1:41" ht="30" customHeight="1">
      <c r="A38" s="53"/>
      <c r="B38" s="383" t="str">
        <f t="shared" si="2"/>
        <v/>
      </c>
      <c r="C38" s="384"/>
      <c r="D38" s="181" t="str">
        <f>IF(【毎月提出】５号!$F39="","",【毎月提出】５号!$F39)</f>
        <v/>
      </c>
      <c r="E38" s="385" t="str">
        <f t="shared" si="4"/>
        <v/>
      </c>
      <c r="F38" s="386"/>
      <c r="G38" s="386"/>
      <c r="H38" s="386"/>
      <c r="I38" s="386"/>
      <c r="J38" s="387"/>
      <c r="K38" s="388" t="str">
        <f>IF(【毎月提出】５号!$E39=0,"",【毎月提出】５号!$E39)</f>
        <v/>
      </c>
      <c r="L38" s="388"/>
      <c r="M38" s="388"/>
      <c r="N38" s="388"/>
      <c r="O38" s="388"/>
      <c r="P38" s="388"/>
      <c r="Q38" s="389" t="str">
        <f>IF(【毎月提出】５号!$G39=0,"",【毎月提出】５号!$G39)</f>
        <v/>
      </c>
      <c r="R38" s="389"/>
      <c r="S38" s="389"/>
      <c r="T38" s="389"/>
      <c r="U38" s="389"/>
      <c r="V38" s="389"/>
      <c r="W38" s="389"/>
      <c r="X38" s="389"/>
      <c r="Y38" s="389"/>
      <c r="Z38" s="389"/>
      <c r="AA38" s="389"/>
      <c r="AB38" s="389"/>
      <c r="AC38" s="389"/>
      <c r="AD38" s="389"/>
      <c r="AE38" s="389"/>
      <c r="AF38" s="389"/>
      <c r="AG38" s="389"/>
      <c r="AH38" s="390" t="str">
        <f>IF(【毎月提出】５号!$AO39=0,"",【毎月提出】５号!$AO39)</f>
        <v/>
      </c>
      <c r="AI38" s="390"/>
      <c r="AJ38" s="390"/>
      <c r="AK38" s="390"/>
      <c r="AL38" s="328" t="str">
        <f>IF(【毎月提出】５号!$AP39="","","○")</f>
        <v/>
      </c>
      <c r="AM38" s="328"/>
      <c r="AN38" s="328"/>
      <c r="AO38" s="82">
        <f t="shared" si="5"/>
        <v>0</v>
      </c>
    </row>
    <row r="39" spans="1:41" ht="30" customHeight="1">
      <c r="A39" s="53"/>
      <c r="B39" s="383" t="str">
        <f t="shared" si="2"/>
        <v/>
      </c>
      <c r="C39" s="384"/>
      <c r="D39" s="181" t="str">
        <f>IF(【毎月提出】５号!$F40="","",【毎月提出】５号!$F40)</f>
        <v/>
      </c>
      <c r="E39" s="385" t="str">
        <f t="shared" si="4"/>
        <v/>
      </c>
      <c r="F39" s="386"/>
      <c r="G39" s="386"/>
      <c r="H39" s="386"/>
      <c r="I39" s="386"/>
      <c r="J39" s="387"/>
      <c r="K39" s="388" t="str">
        <f>IF(【毎月提出】５号!$E40=0,"",【毎月提出】５号!$E40)</f>
        <v/>
      </c>
      <c r="L39" s="388"/>
      <c r="M39" s="388"/>
      <c r="N39" s="388"/>
      <c r="O39" s="388"/>
      <c r="P39" s="388"/>
      <c r="Q39" s="389" t="str">
        <f>IF(【毎月提出】５号!$G40=0,"",【毎月提出】５号!$G40)</f>
        <v/>
      </c>
      <c r="R39" s="389"/>
      <c r="S39" s="389"/>
      <c r="T39" s="389"/>
      <c r="U39" s="389"/>
      <c r="V39" s="389"/>
      <c r="W39" s="389"/>
      <c r="X39" s="389"/>
      <c r="Y39" s="389"/>
      <c r="Z39" s="389"/>
      <c r="AA39" s="389"/>
      <c r="AB39" s="389"/>
      <c r="AC39" s="389"/>
      <c r="AD39" s="389"/>
      <c r="AE39" s="389"/>
      <c r="AF39" s="389"/>
      <c r="AG39" s="389"/>
      <c r="AH39" s="390" t="str">
        <f>IF(【毎月提出】５号!$AO40=0,"",【毎月提出】５号!$AO40)</f>
        <v/>
      </c>
      <c r="AI39" s="390"/>
      <c r="AJ39" s="390"/>
      <c r="AK39" s="390"/>
      <c r="AL39" s="328" t="str">
        <f>IF(【毎月提出】５号!$AP40="","","○")</f>
        <v/>
      </c>
      <c r="AM39" s="328"/>
      <c r="AN39" s="328"/>
      <c r="AO39" s="82">
        <f t="shared" si="5"/>
        <v>0</v>
      </c>
    </row>
    <row r="40" spans="1:41" ht="30" customHeight="1">
      <c r="A40" s="53"/>
      <c r="B40" s="383" t="str">
        <f t="shared" si="2"/>
        <v/>
      </c>
      <c r="C40" s="384"/>
      <c r="D40" s="181" t="str">
        <f>IF(【毎月提出】５号!$F41="","",【毎月提出】５号!$F41)</f>
        <v/>
      </c>
      <c r="E40" s="385" t="str">
        <f t="shared" si="4"/>
        <v/>
      </c>
      <c r="F40" s="386"/>
      <c r="G40" s="386"/>
      <c r="H40" s="386"/>
      <c r="I40" s="386"/>
      <c r="J40" s="387"/>
      <c r="K40" s="388" t="str">
        <f>IF(【毎月提出】５号!$E41=0,"",【毎月提出】５号!$E41)</f>
        <v/>
      </c>
      <c r="L40" s="388"/>
      <c r="M40" s="388"/>
      <c r="N40" s="388"/>
      <c r="O40" s="388"/>
      <c r="P40" s="388"/>
      <c r="Q40" s="389" t="str">
        <f>IF(【毎月提出】５号!$G41=0,"",【毎月提出】５号!$G41)</f>
        <v/>
      </c>
      <c r="R40" s="389"/>
      <c r="S40" s="389"/>
      <c r="T40" s="389"/>
      <c r="U40" s="389"/>
      <c r="V40" s="389"/>
      <c r="W40" s="389"/>
      <c r="X40" s="389"/>
      <c r="Y40" s="389"/>
      <c r="Z40" s="389"/>
      <c r="AA40" s="389"/>
      <c r="AB40" s="389"/>
      <c r="AC40" s="389"/>
      <c r="AD40" s="389"/>
      <c r="AE40" s="389"/>
      <c r="AF40" s="389"/>
      <c r="AG40" s="389"/>
      <c r="AH40" s="390" t="str">
        <f>IF(【毎月提出】５号!$AO41=0,"",【毎月提出】５号!$AO41)</f>
        <v/>
      </c>
      <c r="AI40" s="390"/>
      <c r="AJ40" s="390"/>
      <c r="AK40" s="390"/>
      <c r="AL40" s="328" t="str">
        <f>IF(【毎月提出】５号!$AP41="","","○")</f>
        <v/>
      </c>
      <c r="AM40" s="328"/>
      <c r="AN40" s="328"/>
      <c r="AO40" s="82">
        <f t="shared" si="5"/>
        <v>0</v>
      </c>
    </row>
    <row r="41" spans="1:41" ht="30" customHeight="1">
      <c r="A41" s="53"/>
      <c r="B41" s="383" t="str">
        <f t="shared" si="2"/>
        <v/>
      </c>
      <c r="C41" s="384"/>
      <c r="D41" s="181" t="str">
        <f>IF(【毎月提出】５号!$F42="","",【毎月提出】５号!$F42)</f>
        <v/>
      </c>
      <c r="E41" s="385" t="str">
        <f t="shared" si="4"/>
        <v/>
      </c>
      <c r="F41" s="386"/>
      <c r="G41" s="386"/>
      <c r="H41" s="386"/>
      <c r="I41" s="386"/>
      <c r="J41" s="387"/>
      <c r="K41" s="388" t="str">
        <f>IF(【毎月提出】５号!$E42=0,"",【毎月提出】５号!$E42)</f>
        <v/>
      </c>
      <c r="L41" s="388"/>
      <c r="M41" s="388"/>
      <c r="N41" s="388"/>
      <c r="O41" s="388"/>
      <c r="P41" s="388"/>
      <c r="Q41" s="389" t="str">
        <f>IF(【毎月提出】５号!$G42=0,"",【毎月提出】５号!$G42)</f>
        <v/>
      </c>
      <c r="R41" s="389"/>
      <c r="S41" s="389"/>
      <c r="T41" s="389"/>
      <c r="U41" s="389"/>
      <c r="V41" s="389"/>
      <c r="W41" s="389"/>
      <c r="X41" s="389"/>
      <c r="Y41" s="389"/>
      <c r="Z41" s="389"/>
      <c r="AA41" s="389"/>
      <c r="AB41" s="389"/>
      <c r="AC41" s="389"/>
      <c r="AD41" s="389"/>
      <c r="AE41" s="389"/>
      <c r="AF41" s="389"/>
      <c r="AG41" s="389"/>
      <c r="AH41" s="390" t="str">
        <f>IF(【毎月提出】５号!$AO42=0,"",【毎月提出】５号!$AO42)</f>
        <v/>
      </c>
      <c r="AI41" s="390"/>
      <c r="AJ41" s="390"/>
      <c r="AK41" s="390"/>
      <c r="AL41" s="328" t="str">
        <f>IF(【毎月提出】５号!$AP42="","","○")</f>
        <v/>
      </c>
      <c r="AM41" s="328"/>
      <c r="AN41" s="328"/>
      <c r="AO41" s="82">
        <f>IF(Q41="",0,1)</f>
        <v>0</v>
      </c>
    </row>
    <row r="42" spans="1:41" ht="30" customHeight="1">
      <c r="A42" s="408" t="s">
        <v>90</v>
      </c>
      <c r="B42" s="409"/>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10"/>
      <c r="AH42" s="411">
        <f>SUM(AH25:AK41)</f>
        <v>21</v>
      </c>
      <c r="AI42" s="412"/>
      <c r="AJ42" s="412"/>
      <c r="AK42" s="413"/>
      <c r="AL42" s="329">
        <f>COUNTIF(AL25:AN41,"○")</f>
        <v>0</v>
      </c>
      <c r="AM42" s="330"/>
      <c r="AN42" s="331"/>
      <c r="AO42" s="82">
        <f>SUM(AO25:AO41)</f>
        <v>0</v>
      </c>
    </row>
    <row r="43" spans="1:41">
      <c r="E43" s="136" t="s">
        <v>106</v>
      </c>
    </row>
    <row r="44" spans="1:41">
      <c r="AL44" s="21"/>
      <c r="AM44" s="21"/>
      <c r="AN44" s="21"/>
    </row>
  </sheetData>
  <mergeCells count="161">
    <mergeCell ref="B41:C41"/>
    <mergeCell ref="E41:J41"/>
    <mergeCell ref="K41:P41"/>
    <mergeCell ref="Q41:AG41"/>
    <mergeCell ref="AH41:AK41"/>
    <mergeCell ref="AL41:AN41"/>
    <mergeCell ref="B39:C39"/>
    <mergeCell ref="E39:J39"/>
    <mergeCell ref="K39:P39"/>
    <mergeCell ref="Q39:AG39"/>
    <mergeCell ref="AH39:AK39"/>
    <mergeCell ref="AL39:AN39"/>
    <mergeCell ref="B40:C40"/>
    <mergeCell ref="E40:J40"/>
    <mergeCell ref="K40:P40"/>
    <mergeCell ref="Q40:AG40"/>
    <mergeCell ref="AH40:AK40"/>
    <mergeCell ref="AL40:AN40"/>
    <mergeCell ref="B37:C37"/>
    <mergeCell ref="E37:J37"/>
    <mergeCell ref="K37:P37"/>
    <mergeCell ref="Q37:AG37"/>
    <mergeCell ref="AH37:AK37"/>
    <mergeCell ref="AL37:AN37"/>
    <mergeCell ref="B38:C38"/>
    <mergeCell ref="E38:J38"/>
    <mergeCell ref="K38:P38"/>
    <mergeCell ref="Q38:AG38"/>
    <mergeCell ref="AH38:AK38"/>
    <mergeCell ref="AL38:AN38"/>
    <mergeCell ref="B35:C35"/>
    <mergeCell ref="E35:J35"/>
    <mergeCell ref="K35:P35"/>
    <mergeCell ref="Q35:AG35"/>
    <mergeCell ref="AH35:AK35"/>
    <mergeCell ref="AL35:AN35"/>
    <mergeCell ref="B36:C36"/>
    <mergeCell ref="E36:J36"/>
    <mergeCell ref="K36:P36"/>
    <mergeCell ref="Q36:AG36"/>
    <mergeCell ref="AH36:AK36"/>
    <mergeCell ref="AL36:AN36"/>
    <mergeCell ref="AE9:AK11"/>
    <mergeCell ref="A42:AG42"/>
    <mergeCell ref="AH42:AK42"/>
    <mergeCell ref="B34:C34"/>
    <mergeCell ref="E34:J34"/>
    <mergeCell ref="K34:P34"/>
    <mergeCell ref="Q34:AG34"/>
    <mergeCell ref="AH34:AK34"/>
    <mergeCell ref="B33:C33"/>
    <mergeCell ref="E33:J33"/>
    <mergeCell ref="K33:P33"/>
    <mergeCell ref="Q33:AG33"/>
    <mergeCell ref="AH33:AK33"/>
    <mergeCell ref="B32:C32"/>
    <mergeCell ref="E32:J32"/>
    <mergeCell ref="K32:P32"/>
    <mergeCell ref="Q32:AG32"/>
    <mergeCell ref="AH32:AK32"/>
    <mergeCell ref="B31:C31"/>
    <mergeCell ref="E31:J31"/>
    <mergeCell ref="K31:P31"/>
    <mergeCell ref="Q31:AG31"/>
    <mergeCell ref="AH31:AK31"/>
    <mergeCell ref="B30:C30"/>
    <mergeCell ref="E30:J30"/>
    <mergeCell ref="K30:P30"/>
    <mergeCell ref="Q30:AG30"/>
    <mergeCell ref="AH30:AK30"/>
    <mergeCell ref="B29:C29"/>
    <mergeCell ref="E29:J29"/>
    <mergeCell ref="K29:P29"/>
    <mergeCell ref="Q29:AG29"/>
    <mergeCell ref="AH29:AK29"/>
    <mergeCell ref="B28:C28"/>
    <mergeCell ref="E28:J28"/>
    <mergeCell ref="K28:P28"/>
    <mergeCell ref="Q28:AG28"/>
    <mergeCell ref="AH28:AK28"/>
    <mergeCell ref="B27:C27"/>
    <mergeCell ref="E27:J27"/>
    <mergeCell ref="K27:P27"/>
    <mergeCell ref="Q27:AG27"/>
    <mergeCell ref="AH27:AK27"/>
    <mergeCell ref="B26:C26"/>
    <mergeCell ref="E26:J26"/>
    <mergeCell ref="K26:P26"/>
    <mergeCell ref="Q26:AG26"/>
    <mergeCell ref="AH26:AK26"/>
    <mergeCell ref="A23:A24"/>
    <mergeCell ref="B23:C24"/>
    <mergeCell ref="D23:D24"/>
    <mergeCell ref="E23:J24"/>
    <mergeCell ref="K23:P24"/>
    <mergeCell ref="AH23:AK23"/>
    <mergeCell ref="AH24:AK24"/>
    <mergeCell ref="B25:C25"/>
    <mergeCell ref="E25:J25"/>
    <mergeCell ref="K25:P25"/>
    <mergeCell ref="Q25:AG25"/>
    <mergeCell ref="AH25:AK25"/>
    <mergeCell ref="Q23:AG24"/>
    <mergeCell ref="A2:AK2"/>
    <mergeCell ref="X3:AA3"/>
    <mergeCell ref="AB3:AK3"/>
    <mergeCell ref="X4:AA4"/>
    <mergeCell ref="AB4:AK4"/>
    <mergeCell ref="H4:J4"/>
    <mergeCell ref="B4:G4"/>
    <mergeCell ref="B14:C14"/>
    <mergeCell ref="E14:Z14"/>
    <mergeCell ref="B6:C6"/>
    <mergeCell ref="E6:Z6"/>
    <mergeCell ref="AC6:AK6"/>
    <mergeCell ref="B7:C7"/>
    <mergeCell ref="E7:Z7"/>
    <mergeCell ref="B8:C8"/>
    <mergeCell ref="E8:Z8"/>
    <mergeCell ref="B9:C9"/>
    <mergeCell ref="E9:Z9"/>
    <mergeCell ref="B13:C13"/>
    <mergeCell ref="B10:C10"/>
    <mergeCell ref="B11:C11"/>
    <mergeCell ref="AC14:AK14"/>
    <mergeCell ref="AC7:AD8"/>
    <mergeCell ref="AE7:AK8"/>
    <mergeCell ref="AL23:AN24"/>
    <mergeCell ref="AL25:AN25"/>
    <mergeCell ref="B15:C15"/>
    <mergeCell ref="B16:C16"/>
    <mergeCell ref="E10:Z11"/>
    <mergeCell ref="E15:Z16"/>
    <mergeCell ref="B17:C17"/>
    <mergeCell ref="E17:Z17"/>
    <mergeCell ref="AJ17:AK17"/>
    <mergeCell ref="B19:C19"/>
    <mergeCell ref="E19:O19"/>
    <mergeCell ref="P19:V19"/>
    <mergeCell ref="X19:AK19"/>
    <mergeCell ref="P22:V22"/>
    <mergeCell ref="X22:AG22"/>
    <mergeCell ref="B20:C20"/>
    <mergeCell ref="E20:O20"/>
    <mergeCell ref="P20:V20"/>
    <mergeCell ref="X20:AK20"/>
    <mergeCell ref="I22:L22"/>
    <mergeCell ref="M22:O22"/>
    <mergeCell ref="B12:C12"/>
    <mergeCell ref="E12:Z13"/>
    <mergeCell ref="AC9:AD11"/>
    <mergeCell ref="AL31:AN31"/>
    <mergeCell ref="AL32:AN32"/>
    <mergeCell ref="AL33:AN33"/>
    <mergeCell ref="AL34:AN34"/>
    <mergeCell ref="AL42:AN42"/>
    <mergeCell ref="AL26:AN26"/>
    <mergeCell ref="AL27:AN27"/>
    <mergeCell ref="AL28:AN28"/>
    <mergeCell ref="AL29:AN29"/>
    <mergeCell ref="AL30:AN30"/>
  </mergeCells>
  <phoneticPr fontId="2"/>
  <printOptions horizontalCentered="1" verticalCentered="1"/>
  <pageMargins left="0.59055118110236227" right="3.937007874015748E-2" top="0.31496062992125984" bottom="0.35433070866141736" header="0.19685039370078741" footer="0.19685039370078741"/>
  <pageSetup paperSize="9" scale="87" fitToHeight="0" orientation="portrait" blackAndWhite="1" r:id="rId1"/>
  <headerFooter>
    <oddFooter>&amp;C&amp;P/&amp;N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AD61"/>
  <sheetViews>
    <sheetView showGridLines="0" view="pageBreakPreview" topLeftCell="A4" zoomScaleNormal="100" zoomScaleSheetLayoutView="100" workbookViewId="0">
      <selection activeCell="L20" sqref="L20:AD21"/>
    </sheetView>
  </sheetViews>
  <sheetFormatPr defaultRowHeight="13.5"/>
  <cols>
    <col min="1" max="4" width="3.125" style="10" customWidth="1"/>
    <col min="5" max="5" width="3.625" style="10" customWidth="1"/>
    <col min="6" max="7" width="3.125" style="10" customWidth="1"/>
    <col min="8" max="10" width="3.625" style="10" customWidth="1"/>
    <col min="11" max="35" width="3.125" style="10" customWidth="1"/>
    <col min="36" max="58" width="3.625" style="10" customWidth="1"/>
    <col min="59" max="16384" width="9" style="10"/>
  </cols>
  <sheetData>
    <row r="1" spans="2:30">
      <c r="B1" s="17" t="s">
        <v>0</v>
      </c>
    </row>
    <row r="5" spans="2:30" ht="17.25">
      <c r="B5" s="416" t="s">
        <v>1</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row>
    <row r="6" spans="2:30" ht="17.25">
      <c r="B6" s="416" t="s">
        <v>2</v>
      </c>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row>
    <row r="8" spans="2:30">
      <c r="V8" s="1" t="s">
        <v>3</v>
      </c>
      <c r="W8" s="6"/>
      <c r="X8" s="6"/>
      <c r="Y8" s="415" t="str">
        <f>IF(【毎月提出】４号!AB3=0,"",【毎月提出】４号!AB3)</f>
        <v/>
      </c>
      <c r="Z8" s="415"/>
      <c r="AA8" s="415"/>
      <c r="AB8" s="415"/>
      <c r="AC8" s="415"/>
      <c r="AD8" s="415"/>
    </row>
    <row r="9" spans="2:30" ht="23.25" customHeight="1">
      <c r="V9" s="426">
        <f>IF(【毎月提出】４号!AB4=0,"",【毎月提出】４号!AB4)</f>
        <v>45383</v>
      </c>
      <c r="W9" s="426"/>
      <c r="X9" s="426"/>
      <c r="Y9" s="426"/>
      <c r="Z9" s="426"/>
      <c r="AA9" s="426"/>
      <c r="AB9" s="426"/>
      <c r="AC9" s="426"/>
      <c r="AD9" s="426"/>
    </row>
    <row r="10" spans="2:30" ht="27" customHeight="1">
      <c r="X10" s="17"/>
      <c r="Y10" s="81"/>
      <c r="Z10" s="17"/>
      <c r="AA10" s="81"/>
      <c r="AB10" s="17"/>
    </row>
    <row r="12" spans="2:30" ht="13.5" customHeight="1">
      <c r="B12" s="425"/>
      <c r="C12" s="42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row>
    <row r="13" spans="2:30" ht="30" customHeight="1">
      <c r="B13" s="418" t="s">
        <v>51</v>
      </c>
      <c r="C13" s="418"/>
      <c r="D13" s="418"/>
      <c r="E13" s="418"/>
      <c r="F13" s="418"/>
      <c r="G13" s="427" t="str">
        <f>IF(【毎月提出】４号!B4=0,"",【毎月提出】４号!B4&amp;"　　殿")</f>
        <v>株式会社波多野組　　殿</v>
      </c>
      <c r="H13" s="427"/>
      <c r="I13" s="427"/>
      <c r="J13" s="427"/>
      <c r="K13" s="427"/>
      <c r="L13" s="427"/>
      <c r="M13" s="427"/>
      <c r="N13" s="427"/>
      <c r="O13" s="427"/>
      <c r="P13" s="427"/>
      <c r="Q13" s="427"/>
      <c r="R13" s="427"/>
      <c r="S13" s="427"/>
      <c r="T13" s="427"/>
      <c r="U13" s="427"/>
      <c r="V13" s="56"/>
      <c r="W13" s="56"/>
      <c r="X13" s="56"/>
      <c r="Y13" s="56"/>
      <c r="Z13" s="56"/>
      <c r="AA13" s="56"/>
      <c r="AB13" s="56"/>
      <c r="AC13" s="56"/>
      <c r="AD13" s="56"/>
    </row>
    <row r="14" spans="2:30">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row>
    <row r="15" spans="2:30" ht="15" customHeight="1">
      <c r="M15" s="18"/>
      <c r="N15" s="18"/>
      <c r="O15" s="18"/>
      <c r="P15" s="18"/>
      <c r="Q15" s="18"/>
      <c r="R15" s="18"/>
      <c r="S15" s="18"/>
      <c r="T15" s="18"/>
      <c r="U15" s="18"/>
      <c r="V15" s="18"/>
      <c r="W15" s="18"/>
      <c r="X15" s="18"/>
      <c r="Y15" s="18"/>
      <c r="Z15" s="18"/>
      <c r="AA15" s="18"/>
      <c r="AB15" s="18"/>
      <c r="AC15" s="18"/>
      <c r="AD15" s="18"/>
    </row>
    <row r="16" spans="2:30" ht="31.5" customHeight="1">
      <c r="H16" s="418" t="s">
        <v>19</v>
      </c>
      <c r="I16" s="418"/>
      <c r="J16" s="418"/>
      <c r="K16" s="418"/>
      <c r="L16" s="422" t="str">
        <f>IF(【毎月提出】４号!E6=0,"",【毎月提出】４号!E6)</f>
        <v/>
      </c>
      <c r="M16" s="422"/>
      <c r="N16" s="422"/>
      <c r="O16" s="422"/>
      <c r="P16" s="422"/>
      <c r="Q16" s="422"/>
      <c r="R16" s="422"/>
      <c r="S16" s="422"/>
      <c r="T16" s="422"/>
      <c r="U16" s="422"/>
      <c r="V16" s="422"/>
      <c r="W16" s="422"/>
      <c r="X16" s="422"/>
      <c r="Y16" s="422"/>
      <c r="Z16" s="422"/>
      <c r="AA16" s="422"/>
      <c r="AB16" s="422"/>
      <c r="AC16" s="422"/>
      <c r="AD16" s="422"/>
    </row>
    <row r="17" spans="3:30" ht="31.5" customHeight="1">
      <c r="H17" s="428" t="s">
        <v>113</v>
      </c>
      <c r="I17" s="428"/>
      <c r="J17" s="428"/>
      <c r="K17" s="428"/>
      <c r="L17" s="422" t="str">
        <f>IF(【毎月提出】４号!E7=0,"",【毎月提出】４号!E7)</f>
        <v>　</v>
      </c>
      <c r="M17" s="422"/>
      <c r="N17" s="422"/>
      <c r="O17" s="422"/>
      <c r="P17" s="422"/>
      <c r="Q17" s="422"/>
      <c r="R17" s="422"/>
      <c r="S17" s="422"/>
      <c r="T17" s="422"/>
      <c r="U17" s="422"/>
      <c r="V17" s="422"/>
      <c r="W17" s="422"/>
      <c r="X17" s="422"/>
      <c r="Y17" s="422"/>
      <c r="Z17" s="422"/>
      <c r="AA17" s="422"/>
      <c r="AB17" s="422"/>
      <c r="AC17" s="422"/>
      <c r="AD17" s="422"/>
    </row>
    <row r="18" spans="3:30" ht="31.5" customHeight="1">
      <c r="H18" s="424" t="s">
        <v>20</v>
      </c>
      <c r="I18" s="424"/>
      <c r="J18" s="424"/>
      <c r="K18" s="424"/>
      <c r="L18" s="422" t="str">
        <f>IF(【毎月提出】４号!E8=0,"",【毎月提出】４号!E8)</f>
        <v/>
      </c>
      <c r="M18" s="422"/>
      <c r="N18" s="422"/>
      <c r="O18" s="422"/>
      <c r="P18" s="422"/>
      <c r="Q18" s="422"/>
      <c r="R18" s="422"/>
      <c r="S18" s="422"/>
      <c r="T18" s="422"/>
      <c r="U18" s="422"/>
      <c r="V18" s="422"/>
      <c r="W18" s="422"/>
      <c r="X18" s="422"/>
      <c r="Y18" s="422"/>
      <c r="Z18" s="422"/>
      <c r="AA18" s="422"/>
      <c r="AB18" s="422"/>
      <c r="AC18" s="422"/>
      <c r="AD18" s="422"/>
    </row>
    <row r="19" spans="3:30" ht="31.5" customHeight="1">
      <c r="H19" s="423" t="s">
        <v>89</v>
      </c>
      <c r="I19" s="423"/>
      <c r="J19" s="423"/>
      <c r="K19" s="423"/>
      <c r="L19" s="422" t="str">
        <f>IF(【毎月提出】４号!E9=0,"",【毎月提出】４号!E9)</f>
        <v/>
      </c>
      <c r="M19" s="422"/>
      <c r="N19" s="422"/>
      <c r="O19" s="422"/>
      <c r="P19" s="422"/>
      <c r="Q19" s="422"/>
      <c r="R19" s="422"/>
      <c r="S19" s="422"/>
      <c r="T19" s="422"/>
      <c r="U19" s="422"/>
      <c r="V19" s="422"/>
      <c r="W19" s="422"/>
      <c r="X19" s="422"/>
      <c r="Y19" s="422"/>
      <c r="Z19" s="422"/>
      <c r="AA19" s="422"/>
      <c r="AB19" s="422"/>
      <c r="AC19" s="422"/>
      <c r="AD19" s="422"/>
    </row>
    <row r="20" spans="3:30" ht="15" customHeight="1">
      <c r="H20" s="437" t="s">
        <v>86</v>
      </c>
      <c r="I20" s="437"/>
      <c r="J20" s="437"/>
      <c r="K20" s="437"/>
      <c r="L20" s="430" t="str">
        <f>IF(【毎月提出】４号!E10=0,"",【毎月提出】４号!E10)</f>
        <v/>
      </c>
      <c r="M20" s="430"/>
      <c r="N20" s="430"/>
      <c r="O20" s="430"/>
      <c r="P20" s="430"/>
      <c r="Q20" s="430"/>
      <c r="R20" s="430"/>
      <c r="S20" s="430"/>
      <c r="T20" s="430"/>
      <c r="U20" s="430"/>
      <c r="V20" s="430"/>
      <c r="W20" s="430"/>
      <c r="X20" s="430"/>
      <c r="Y20" s="430"/>
      <c r="Z20" s="430"/>
      <c r="AA20" s="430"/>
      <c r="AB20" s="430"/>
      <c r="AC20" s="430"/>
      <c r="AD20" s="430"/>
    </row>
    <row r="21" spans="3:30" ht="15" customHeight="1">
      <c r="H21" s="418" t="s">
        <v>87</v>
      </c>
      <c r="I21" s="418"/>
      <c r="J21" s="418"/>
      <c r="K21" s="418"/>
      <c r="L21" s="422"/>
      <c r="M21" s="422"/>
      <c r="N21" s="422"/>
      <c r="O21" s="422"/>
      <c r="P21" s="422"/>
      <c r="Q21" s="422"/>
      <c r="R21" s="422"/>
      <c r="S21" s="422"/>
      <c r="T21" s="422"/>
      <c r="U21" s="422"/>
      <c r="V21" s="422"/>
      <c r="W21" s="422"/>
      <c r="X21" s="422"/>
      <c r="Y21" s="422"/>
      <c r="Z21" s="422"/>
      <c r="AA21" s="422"/>
      <c r="AB21" s="422"/>
      <c r="AC21" s="422"/>
      <c r="AD21" s="422"/>
    </row>
    <row r="22" spans="3:30" ht="15" customHeight="1">
      <c r="H22" s="429" t="s">
        <v>92</v>
      </c>
      <c r="I22" s="429"/>
      <c r="J22" s="429"/>
      <c r="K22" s="429"/>
      <c r="L22" s="430" t="str">
        <f>IF(【毎月提出】４号!E12=0,"",【毎月提出】４号!E12)</f>
        <v>道路改良工事・道路橋りょう改築工事合併工事（●●・Ｒ▲-▲）（週休２日）</v>
      </c>
      <c r="M22" s="430"/>
      <c r="N22" s="430"/>
      <c r="O22" s="430"/>
      <c r="P22" s="430"/>
      <c r="Q22" s="430"/>
      <c r="R22" s="430"/>
      <c r="S22" s="430"/>
      <c r="T22" s="430"/>
      <c r="U22" s="430"/>
      <c r="V22" s="430"/>
      <c r="W22" s="430"/>
      <c r="X22" s="430"/>
      <c r="Y22" s="430"/>
      <c r="Z22" s="430"/>
      <c r="AA22" s="430"/>
      <c r="AB22" s="430"/>
      <c r="AC22" s="430"/>
      <c r="AD22" s="430"/>
    </row>
    <row r="23" spans="3:30" ht="15" customHeight="1">
      <c r="H23" s="418" t="s">
        <v>5</v>
      </c>
      <c r="I23" s="418"/>
      <c r="J23" s="418"/>
      <c r="K23" s="418"/>
      <c r="L23" s="422"/>
      <c r="M23" s="422"/>
      <c r="N23" s="422"/>
      <c r="O23" s="422"/>
      <c r="P23" s="422"/>
      <c r="Q23" s="422"/>
      <c r="R23" s="422"/>
      <c r="S23" s="422"/>
      <c r="T23" s="422"/>
      <c r="U23" s="422"/>
      <c r="V23" s="422"/>
      <c r="W23" s="422"/>
      <c r="X23" s="422"/>
      <c r="Y23" s="422"/>
      <c r="Z23" s="422"/>
      <c r="AA23" s="422"/>
      <c r="AB23" s="422"/>
      <c r="AC23" s="422"/>
      <c r="AD23" s="422"/>
    </row>
    <row r="24" spans="3:30" ht="31.5" customHeight="1">
      <c r="H24" s="424" t="s">
        <v>6</v>
      </c>
      <c r="I24" s="424"/>
      <c r="J24" s="424"/>
      <c r="K24" s="424"/>
      <c r="L24" s="422">
        <f>IF(【毎月提出】４号!E14=0,"",【毎月提出】４号!E14)</f>
        <v>2499001</v>
      </c>
      <c r="M24" s="422"/>
      <c r="N24" s="422"/>
      <c r="O24" s="422"/>
      <c r="P24" s="422"/>
      <c r="Q24" s="422"/>
      <c r="R24" s="422"/>
      <c r="S24" s="422"/>
      <c r="T24" s="422"/>
      <c r="U24" s="422"/>
      <c r="V24" s="422"/>
      <c r="W24" s="422"/>
      <c r="X24" s="422"/>
      <c r="Y24" s="422"/>
      <c r="Z24" s="422"/>
      <c r="AA24" s="422"/>
      <c r="AB24" s="422"/>
      <c r="AC24" s="422"/>
      <c r="AD24" s="422"/>
    </row>
    <row r="25" spans="3:30" ht="15.75" customHeight="1">
      <c r="H25" s="437" t="s">
        <v>86</v>
      </c>
      <c r="I25" s="437"/>
      <c r="J25" s="437"/>
      <c r="K25" s="437"/>
      <c r="L25" s="430" t="str">
        <f>IF(【毎月提出】４号!E15=0,"",【毎月提出】４号!E15)</f>
        <v>11111111111111</v>
      </c>
      <c r="M25" s="430"/>
      <c r="N25" s="430"/>
      <c r="O25" s="430"/>
      <c r="P25" s="430"/>
      <c r="Q25" s="430"/>
      <c r="R25" s="430"/>
      <c r="S25" s="430"/>
      <c r="T25" s="430"/>
      <c r="U25" s="430"/>
      <c r="V25" s="430"/>
      <c r="W25" s="430"/>
      <c r="X25" s="430"/>
      <c r="Y25" s="430"/>
      <c r="Z25" s="430"/>
      <c r="AA25" s="430"/>
      <c r="AB25" s="430"/>
      <c r="AC25" s="430"/>
      <c r="AD25" s="430"/>
    </row>
    <row r="26" spans="3:30" ht="15.75" customHeight="1">
      <c r="H26" s="418" t="s">
        <v>88</v>
      </c>
      <c r="I26" s="418"/>
      <c r="J26" s="418"/>
      <c r="K26" s="418"/>
      <c r="L26" s="422"/>
      <c r="M26" s="422"/>
      <c r="N26" s="422"/>
      <c r="O26" s="422"/>
      <c r="P26" s="422"/>
      <c r="Q26" s="422"/>
      <c r="R26" s="422"/>
      <c r="S26" s="422"/>
      <c r="T26" s="422"/>
      <c r="U26" s="422"/>
      <c r="V26" s="422"/>
      <c r="W26" s="422"/>
      <c r="X26" s="422"/>
      <c r="Y26" s="422"/>
      <c r="Z26" s="422"/>
      <c r="AA26" s="422"/>
      <c r="AB26" s="422"/>
      <c r="AC26" s="422"/>
      <c r="AD26" s="422"/>
    </row>
    <row r="27" spans="3:30" ht="16.5" customHeight="1"/>
    <row r="28" spans="3:30">
      <c r="C28" s="17" t="s">
        <v>7</v>
      </c>
    </row>
    <row r="29" spans="3:30" ht="15" customHeight="1"/>
    <row r="30" spans="3:30" ht="14.25">
      <c r="M30" s="2" t="s">
        <v>8</v>
      </c>
    </row>
    <row r="32" spans="3:30" ht="20.25" customHeight="1">
      <c r="C32" s="17" t="s">
        <v>9</v>
      </c>
      <c r="F32" s="436">
        <f>IF(【毎月提出】４号!P22=0,"",【毎月提出】４号!P22)</f>
        <v>45383</v>
      </c>
      <c r="G32" s="436"/>
      <c r="H32" s="436"/>
      <c r="I32" s="436"/>
      <c r="J32" s="436"/>
      <c r="K32" s="436"/>
      <c r="L32" s="436"/>
      <c r="M32" s="3" t="s">
        <v>21</v>
      </c>
      <c r="O32" s="436">
        <f>IF(【毎月提出】４号!X22=0,"",【毎月提出】４号!X22)</f>
        <v>45412</v>
      </c>
      <c r="P32" s="436"/>
      <c r="Q32" s="436"/>
      <c r="R32" s="436"/>
      <c r="S32" s="436"/>
      <c r="T32" s="436"/>
      <c r="U32" s="436"/>
      <c r="Y32" s="434" t="s">
        <v>10</v>
      </c>
      <c r="Z32" s="424"/>
      <c r="AA32" s="424"/>
      <c r="AB32" s="424"/>
      <c r="AC32" s="424"/>
      <c r="AD32" s="435"/>
    </row>
    <row r="33" spans="2:30" ht="12" customHeight="1">
      <c r="Y33" s="7"/>
      <c r="Z33" s="8"/>
      <c r="AA33" s="8"/>
      <c r="AB33" s="8"/>
      <c r="AC33" s="8"/>
      <c r="AD33" s="9"/>
    </row>
    <row r="34" spans="2:30" ht="17.25">
      <c r="C34" s="17" t="s">
        <v>11</v>
      </c>
      <c r="F34" s="6"/>
      <c r="G34" s="414">
        <f>'3共済契約者別一覧'!Z37</f>
        <v>0</v>
      </c>
      <c r="H34" s="414"/>
      <c r="I34" s="414"/>
      <c r="J34" s="4" t="s">
        <v>12</v>
      </c>
      <c r="L34" s="17" t="s">
        <v>13</v>
      </c>
      <c r="P34" s="6"/>
      <c r="Q34" s="414">
        <f>'3共済契約者別一覧'!AF37</f>
        <v>21</v>
      </c>
      <c r="R34" s="414"/>
      <c r="S34" s="414"/>
      <c r="T34" s="4" t="s">
        <v>4</v>
      </c>
      <c r="Y34" s="11"/>
      <c r="AD34" s="12"/>
    </row>
    <row r="35" spans="2:30">
      <c r="Y35" s="13"/>
      <c r="Z35" s="6"/>
      <c r="AA35" s="6"/>
      <c r="AB35" s="6"/>
      <c r="AC35" s="6"/>
      <c r="AD35" s="16"/>
    </row>
    <row r="37" spans="2:30" ht="14.25" thickBot="1">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row>
    <row r="40" spans="2:30" ht="17.25">
      <c r="B40" s="416" t="s">
        <v>14</v>
      </c>
      <c r="C40" s="416"/>
      <c r="D40" s="416"/>
      <c r="E40" s="416"/>
      <c r="F40" s="416"/>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row>
    <row r="42" spans="2:30">
      <c r="V42" s="1" t="s">
        <v>3</v>
      </c>
      <c r="W42" s="6"/>
      <c r="X42" s="6"/>
      <c r="Y42" s="415" t="str">
        <f>IF(【毎月提出】４号!AB3=0,"",【毎月提出】４号!AB3)</f>
        <v/>
      </c>
      <c r="Z42" s="415"/>
      <c r="AA42" s="415"/>
      <c r="AB42" s="415"/>
      <c r="AC42" s="415"/>
      <c r="AD42" s="415"/>
    </row>
    <row r="45" spans="2:30" ht="30" customHeight="1">
      <c r="B45" s="418" t="s">
        <v>51</v>
      </c>
      <c r="C45" s="418"/>
      <c r="D45" s="418"/>
      <c r="E45" s="418"/>
      <c r="F45" s="418"/>
      <c r="G45" s="419" t="str">
        <f>IF(【毎月提出】４号!B4=0,"",【毎月提出】４号!B4&amp;"　　殿")</f>
        <v>株式会社波多野組　　殿</v>
      </c>
      <c r="H45" s="419"/>
      <c r="I45" s="419"/>
      <c r="J45" s="419"/>
      <c r="K45" s="419"/>
      <c r="L45" s="419"/>
      <c r="M45" s="419"/>
      <c r="N45" s="419"/>
      <c r="O45" s="419"/>
      <c r="P45" s="419"/>
      <c r="Q45" s="419"/>
      <c r="R45" s="419"/>
      <c r="S45" s="419"/>
      <c r="T45" s="419"/>
      <c r="U45" s="419"/>
      <c r="V45" s="56"/>
      <c r="W45" s="56"/>
      <c r="X45" s="56"/>
      <c r="Y45" s="56"/>
      <c r="Z45" s="56"/>
      <c r="AA45" s="56"/>
      <c r="AB45" s="56"/>
      <c r="AC45" s="56"/>
      <c r="AD45" s="56"/>
    </row>
    <row r="46" spans="2:30">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row>
    <row r="47" spans="2:30" ht="13.5" customHeight="1">
      <c r="N47" s="420"/>
      <c r="O47" s="420"/>
      <c r="P47" s="420"/>
      <c r="Q47" s="420"/>
      <c r="R47" s="420"/>
    </row>
    <row r="48" spans="2:30" ht="13.5" customHeight="1">
      <c r="I48" s="6"/>
      <c r="J48" s="1"/>
      <c r="K48" s="5" t="s">
        <v>15</v>
      </c>
      <c r="L48" s="6"/>
      <c r="M48" s="6"/>
      <c r="N48" s="421"/>
      <c r="O48" s="421"/>
      <c r="P48" s="421"/>
      <c r="Q48" s="421"/>
      <c r="R48" s="421"/>
      <c r="S48" s="1" t="s">
        <v>16</v>
      </c>
    </row>
    <row r="49" spans="3:30">
      <c r="N49" s="66"/>
      <c r="O49" s="66"/>
      <c r="P49" s="66"/>
      <c r="Q49" s="66"/>
      <c r="R49" s="66"/>
    </row>
    <row r="50" spans="3:30" ht="13.5" customHeight="1">
      <c r="N50" s="420"/>
      <c r="O50" s="420"/>
      <c r="P50" s="420"/>
      <c r="Q50" s="420"/>
      <c r="R50" s="420"/>
    </row>
    <row r="51" spans="3:30" ht="13.5" customHeight="1">
      <c r="I51" s="6"/>
      <c r="J51" s="1"/>
      <c r="K51" s="5" t="s">
        <v>17</v>
      </c>
      <c r="L51" s="6"/>
      <c r="M51" s="6"/>
      <c r="N51" s="421"/>
      <c r="O51" s="421"/>
      <c r="P51" s="421"/>
      <c r="Q51" s="421"/>
      <c r="R51" s="421"/>
      <c r="S51" s="1" t="s">
        <v>16</v>
      </c>
      <c r="W51" s="57" t="str">
        <f>IF(AND(N47="",N50=""),"",IF(Q34=(N47+(N50*10)),"","請求に対する受領枚数エラー"))</f>
        <v/>
      </c>
    </row>
    <row r="54" spans="3:30">
      <c r="C54" s="17" t="s">
        <v>18</v>
      </c>
    </row>
    <row r="56" spans="3:30" ht="14.25">
      <c r="V56" s="15"/>
      <c r="W56" s="417" t="s">
        <v>77</v>
      </c>
      <c r="X56" s="417"/>
      <c r="Y56" s="417"/>
      <c r="Z56" s="417"/>
      <c r="AA56" s="417"/>
      <c r="AB56" s="417"/>
      <c r="AC56" s="417"/>
    </row>
    <row r="58" spans="3:30">
      <c r="Z58" s="433" t="s">
        <v>91</v>
      </c>
      <c r="AA58" s="433"/>
      <c r="AB58" s="433"/>
      <c r="AC58" s="433"/>
      <c r="AD58" s="433"/>
    </row>
    <row r="59" spans="3:30">
      <c r="Z59" s="433"/>
      <c r="AA59" s="433"/>
      <c r="AB59" s="433"/>
      <c r="AC59" s="433"/>
      <c r="AD59" s="433"/>
    </row>
    <row r="60" spans="3:30" ht="13.5" customHeight="1">
      <c r="P60" s="431" t="str">
        <f>IF(【毎月提出】４号!E6=0,"",【毎月提出】４号!E6)</f>
        <v/>
      </c>
      <c r="Q60" s="431"/>
      <c r="R60" s="431"/>
      <c r="S60" s="431"/>
      <c r="T60" s="431"/>
      <c r="U60" s="431"/>
      <c r="V60" s="431"/>
      <c r="W60" s="431"/>
      <c r="X60" s="431"/>
      <c r="Y60" s="431"/>
      <c r="Z60" s="433"/>
      <c r="AA60" s="433"/>
      <c r="AB60" s="433"/>
      <c r="AC60" s="433"/>
      <c r="AD60" s="433"/>
    </row>
    <row r="61" spans="3:30" ht="13.5" customHeight="1">
      <c r="L61" s="1" t="s">
        <v>22</v>
      </c>
      <c r="M61" s="6"/>
      <c r="N61" s="6"/>
      <c r="O61" s="6"/>
      <c r="P61" s="432"/>
      <c r="Q61" s="432"/>
      <c r="R61" s="432"/>
      <c r="S61" s="432"/>
      <c r="T61" s="432"/>
      <c r="U61" s="432"/>
      <c r="V61" s="432"/>
      <c r="W61" s="432"/>
      <c r="X61" s="432"/>
      <c r="Y61" s="432"/>
      <c r="Z61" s="433"/>
      <c r="AA61" s="433"/>
      <c r="AB61" s="433"/>
      <c r="AC61" s="433"/>
      <c r="AD61" s="433"/>
    </row>
  </sheetData>
  <mergeCells count="41">
    <mergeCell ref="L22:AD23"/>
    <mergeCell ref="P60:Y61"/>
    <mergeCell ref="Z58:AD58"/>
    <mergeCell ref="Z59:AD61"/>
    <mergeCell ref="L18:AD18"/>
    <mergeCell ref="L19:AD19"/>
    <mergeCell ref="Y32:AD32"/>
    <mergeCell ref="F32:L32"/>
    <mergeCell ref="O32:U32"/>
    <mergeCell ref="H20:K20"/>
    <mergeCell ref="L20:AD21"/>
    <mergeCell ref="H21:K21"/>
    <mergeCell ref="H25:K25"/>
    <mergeCell ref="L25:AD26"/>
    <mergeCell ref="H26:K26"/>
    <mergeCell ref="H24:K24"/>
    <mergeCell ref="H23:K23"/>
    <mergeCell ref="L24:AD24"/>
    <mergeCell ref="H19:K19"/>
    <mergeCell ref="H18:K18"/>
    <mergeCell ref="B5:AD5"/>
    <mergeCell ref="B6:AD6"/>
    <mergeCell ref="Y8:AD8"/>
    <mergeCell ref="B12:C12"/>
    <mergeCell ref="L16:AD16"/>
    <mergeCell ref="V9:AD9"/>
    <mergeCell ref="B13:F13"/>
    <mergeCell ref="G13:U13"/>
    <mergeCell ref="H17:K17"/>
    <mergeCell ref="H16:K16"/>
    <mergeCell ref="L17:AD17"/>
    <mergeCell ref="H22:K22"/>
    <mergeCell ref="G34:I34"/>
    <mergeCell ref="Q34:S34"/>
    <mergeCell ref="Y42:AD42"/>
    <mergeCell ref="B40:AD40"/>
    <mergeCell ref="W56:AC56"/>
    <mergeCell ref="B45:F45"/>
    <mergeCell ref="G45:U45"/>
    <mergeCell ref="N47:R48"/>
    <mergeCell ref="N50:R51"/>
  </mergeCells>
  <phoneticPr fontId="2"/>
  <printOptions horizontalCentered="1" verticalCentered="1"/>
  <pageMargins left="0.78740157480314965" right="0.27559055118110237" top="0.31496062992125984" bottom="0.35433070866141736" header="0.19685039370078741" footer="0.19685039370078741"/>
  <pageSetup paperSize="9" scale="86"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O37"/>
  <sheetViews>
    <sheetView showGridLines="0" view="pageBreakPreview" zoomScaleNormal="100" zoomScaleSheetLayoutView="100" zoomScalePageLayoutView="95" workbookViewId="0">
      <selection activeCell="E7" sqref="E7:X7"/>
    </sheetView>
  </sheetViews>
  <sheetFormatPr defaultRowHeight="18.75"/>
  <cols>
    <col min="1" max="1" width="4.125" style="22" customWidth="1"/>
    <col min="2" max="2" width="1.875" style="22" customWidth="1"/>
    <col min="3" max="3" width="11.875" style="22" customWidth="1"/>
    <col min="4" max="4" width="4.125" style="22" customWidth="1"/>
    <col min="5" max="5" width="13.375" style="22" customWidth="1"/>
    <col min="6" max="14" width="2.125" style="22" customWidth="1"/>
    <col min="15" max="15" width="1.5" style="22" customWidth="1"/>
    <col min="16" max="16" width="4.5" style="22" customWidth="1"/>
    <col min="17" max="20" width="2.125" style="22" customWidth="1"/>
    <col min="21" max="21" width="2.25" style="22" customWidth="1"/>
    <col min="22" max="24" width="2.125" style="22" customWidth="1"/>
    <col min="25" max="25" width="2" style="22" customWidth="1"/>
    <col min="26" max="36" width="2.125" style="22" customWidth="1"/>
    <col min="37" max="37" width="2" style="22" customWidth="1"/>
    <col min="38" max="16384" width="9" style="22"/>
  </cols>
  <sheetData>
    <row r="1" spans="1:37" s="20" customFormat="1" ht="13.5">
      <c r="A1" s="19"/>
      <c r="B1" s="19"/>
      <c r="Y1" s="21"/>
      <c r="Z1" s="21"/>
      <c r="AA1" s="21"/>
      <c r="AB1" s="21"/>
      <c r="AC1" s="21"/>
      <c r="AD1" s="21"/>
      <c r="AE1" s="21"/>
      <c r="AF1" s="21"/>
      <c r="AG1" s="21"/>
      <c r="AH1" s="21"/>
      <c r="AI1" s="21"/>
      <c r="AJ1" s="21"/>
      <c r="AK1" s="21"/>
    </row>
    <row r="2" spans="1:37" ht="30" customHeight="1">
      <c r="A2" s="363" t="s">
        <v>53</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row>
    <row r="3" spans="1:37" ht="20.100000000000001" customHeight="1">
      <c r="T3" s="23"/>
      <c r="U3" s="23"/>
      <c r="X3" s="364" t="s">
        <v>24</v>
      </c>
      <c r="Y3" s="364"/>
      <c r="Z3" s="364"/>
      <c r="AA3" s="364"/>
      <c r="AB3" s="365" t="str">
        <f>IF(【毎月提出】４号!AB3=0,"",【毎月提出】４号!AB3)</f>
        <v/>
      </c>
      <c r="AC3" s="365"/>
      <c r="AD3" s="365"/>
      <c r="AE3" s="365"/>
      <c r="AF3" s="365"/>
      <c r="AG3" s="365"/>
      <c r="AH3" s="365"/>
      <c r="AI3" s="365"/>
      <c r="AJ3" s="365"/>
      <c r="AK3" s="365"/>
    </row>
    <row r="4" spans="1:37" ht="20.100000000000001" customHeight="1">
      <c r="A4" s="24"/>
      <c r="B4" s="438" t="s">
        <v>54</v>
      </c>
      <c r="C4" s="438"/>
      <c r="D4" s="438"/>
      <c r="E4" s="438"/>
      <c r="F4" s="438"/>
      <c r="G4" s="438"/>
      <c r="H4" s="438"/>
      <c r="I4" s="438"/>
      <c r="J4" s="438"/>
      <c r="K4" s="438"/>
      <c r="L4" s="438"/>
      <c r="M4" s="438"/>
      <c r="N4" s="438"/>
      <c r="O4" s="438"/>
      <c r="P4" s="438"/>
      <c r="Q4" s="438"/>
      <c r="R4" s="438"/>
      <c r="S4" s="438"/>
      <c r="T4" s="438"/>
      <c r="U4" s="438"/>
      <c r="V4" s="25"/>
      <c r="W4" s="25"/>
      <c r="X4" s="366" t="s">
        <v>25</v>
      </c>
      <c r="Y4" s="366"/>
      <c r="Z4" s="366"/>
      <c r="AA4" s="366"/>
      <c r="AB4" s="367">
        <f>IF(【毎月提出】４号!AB4=0,"",【毎月提出】４号!AB4)</f>
        <v>45383</v>
      </c>
      <c r="AC4" s="367"/>
      <c r="AD4" s="367"/>
      <c r="AE4" s="367"/>
      <c r="AF4" s="367"/>
      <c r="AG4" s="367"/>
      <c r="AH4" s="367"/>
      <c r="AI4" s="367"/>
      <c r="AJ4" s="367"/>
      <c r="AK4" s="367"/>
    </row>
    <row r="5" spans="1:37" ht="24.95" customHeight="1">
      <c r="C5" s="26"/>
      <c r="D5" s="26"/>
      <c r="E5" s="26"/>
      <c r="F5" s="26"/>
      <c r="G5" s="26"/>
      <c r="H5" s="26"/>
      <c r="I5" s="26"/>
      <c r="J5" s="26"/>
      <c r="K5" s="26"/>
      <c r="L5" s="26"/>
      <c r="M5" s="26"/>
      <c r="N5" s="26"/>
      <c r="O5" s="26"/>
      <c r="P5" s="27"/>
      <c r="Q5" s="27"/>
      <c r="R5" s="28"/>
      <c r="T5" s="25"/>
      <c r="U5" s="25"/>
      <c r="V5" s="25"/>
      <c r="W5" s="25"/>
      <c r="X5" s="25"/>
      <c r="Y5" s="25"/>
      <c r="Z5" s="25"/>
      <c r="AA5" s="29"/>
      <c r="AB5" s="29"/>
      <c r="AC5" s="30"/>
      <c r="AD5" s="30"/>
      <c r="AE5" s="30"/>
      <c r="AF5" s="30"/>
      <c r="AG5" s="30"/>
      <c r="AH5" s="30"/>
      <c r="AI5" s="30"/>
      <c r="AJ5" s="30"/>
      <c r="AK5" s="30"/>
    </row>
    <row r="6" spans="1:37" ht="18.95" customHeight="1">
      <c r="B6" s="351" t="s">
        <v>26</v>
      </c>
      <c r="C6" s="351"/>
      <c r="D6" s="31"/>
      <c r="E6" s="341" t="str">
        <f>IF(【毎月提出】４号!E6=0,"",【毎月提出】４号!E6)</f>
        <v/>
      </c>
      <c r="F6" s="341"/>
      <c r="G6" s="341"/>
      <c r="H6" s="341"/>
      <c r="I6" s="341"/>
      <c r="J6" s="341"/>
      <c r="K6" s="341"/>
      <c r="L6" s="341"/>
      <c r="M6" s="341"/>
      <c r="N6" s="341"/>
      <c r="O6" s="341"/>
      <c r="P6" s="341"/>
      <c r="Q6" s="341"/>
      <c r="R6" s="341"/>
      <c r="S6" s="341"/>
      <c r="T6" s="341"/>
      <c r="U6" s="341"/>
      <c r="V6" s="341"/>
      <c r="W6" s="341"/>
      <c r="X6" s="341"/>
      <c r="Y6" s="179"/>
      <c r="Z6" s="179"/>
      <c r="AA6" s="73"/>
      <c r="AB6" s="73"/>
      <c r="AC6" s="439"/>
      <c r="AD6" s="440"/>
      <c r="AE6" s="377" t="s">
        <v>85</v>
      </c>
      <c r="AF6" s="378"/>
      <c r="AG6" s="378"/>
      <c r="AH6" s="378"/>
      <c r="AI6" s="378"/>
      <c r="AJ6" s="379"/>
      <c r="AK6" s="73"/>
    </row>
    <row r="7" spans="1:37" ht="18.95" customHeight="1">
      <c r="B7" s="342" t="s">
        <v>112</v>
      </c>
      <c r="C7" s="342"/>
      <c r="D7" s="144"/>
      <c r="E7" s="448" t="str">
        <f>IF(【毎月提出】４号!E7=0,"",【毎月提出】４号!E7)</f>
        <v>　</v>
      </c>
      <c r="F7" s="448"/>
      <c r="G7" s="448"/>
      <c r="H7" s="448"/>
      <c r="I7" s="448"/>
      <c r="J7" s="448"/>
      <c r="K7" s="448"/>
      <c r="L7" s="448"/>
      <c r="M7" s="448"/>
      <c r="N7" s="448"/>
      <c r="O7" s="448"/>
      <c r="P7" s="448"/>
      <c r="Q7" s="448"/>
      <c r="R7" s="448"/>
      <c r="S7" s="448"/>
      <c r="T7" s="448"/>
      <c r="U7" s="448"/>
      <c r="V7" s="448"/>
      <c r="W7" s="448"/>
      <c r="X7" s="448"/>
      <c r="Y7" s="179"/>
      <c r="Z7" s="179"/>
      <c r="AA7" s="73"/>
      <c r="AB7" s="73"/>
      <c r="AC7" s="441"/>
      <c r="AD7" s="442"/>
      <c r="AE7" s="445"/>
      <c r="AF7" s="446"/>
      <c r="AG7" s="446"/>
      <c r="AH7" s="446"/>
      <c r="AI7" s="446"/>
      <c r="AJ7" s="447"/>
      <c r="AK7" s="73"/>
    </row>
    <row r="8" spans="1:37" ht="18.95" customHeight="1">
      <c r="B8" s="342" t="s">
        <v>27</v>
      </c>
      <c r="C8" s="342"/>
      <c r="D8" s="33"/>
      <c r="E8" s="448" t="str">
        <f>IF(【毎月提出】４号!E8=0,"",【毎月提出】４号!E8)</f>
        <v/>
      </c>
      <c r="F8" s="448"/>
      <c r="G8" s="448"/>
      <c r="H8" s="448"/>
      <c r="I8" s="448"/>
      <c r="J8" s="448"/>
      <c r="K8" s="448"/>
      <c r="L8" s="448"/>
      <c r="M8" s="448"/>
      <c r="N8" s="448"/>
      <c r="O8" s="448"/>
      <c r="P8" s="448"/>
      <c r="Q8" s="448"/>
      <c r="R8" s="448"/>
      <c r="S8" s="448"/>
      <c r="T8" s="448"/>
      <c r="U8" s="448"/>
      <c r="V8" s="448"/>
      <c r="W8" s="448"/>
      <c r="X8" s="448"/>
      <c r="Y8" s="179"/>
      <c r="Z8" s="179"/>
      <c r="AA8" s="43"/>
      <c r="AB8" s="43"/>
      <c r="AC8" s="443"/>
      <c r="AD8" s="444"/>
      <c r="AE8" s="380"/>
      <c r="AF8" s="381"/>
      <c r="AG8" s="381"/>
      <c r="AH8" s="381"/>
      <c r="AI8" s="381"/>
      <c r="AJ8" s="382"/>
      <c r="AK8" s="43"/>
    </row>
    <row r="9" spans="1:37" ht="24.95" customHeight="1">
      <c r="B9" s="372" t="s">
        <v>28</v>
      </c>
      <c r="C9" s="372"/>
      <c r="D9" s="36"/>
      <c r="E9" s="448" t="str">
        <f>IF(【毎月提出】４号!E9=0,"",【毎月提出】４号!E9)</f>
        <v/>
      </c>
      <c r="F9" s="448"/>
      <c r="G9" s="448"/>
      <c r="H9" s="448"/>
      <c r="I9" s="448"/>
      <c r="J9" s="448"/>
      <c r="K9" s="448"/>
      <c r="L9" s="448"/>
      <c r="M9" s="448"/>
      <c r="N9" s="448"/>
      <c r="O9" s="448"/>
      <c r="P9" s="448"/>
      <c r="Q9" s="448"/>
      <c r="R9" s="448"/>
      <c r="S9" s="448"/>
      <c r="T9" s="448"/>
      <c r="U9" s="448"/>
      <c r="V9" s="448"/>
      <c r="W9" s="448"/>
      <c r="X9" s="448"/>
      <c r="Y9" s="179"/>
      <c r="Z9" s="179"/>
      <c r="AA9" s="73"/>
      <c r="AB9" s="73"/>
      <c r="AC9" s="73"/>
      <c r="AD9" s="73"/>
      <c r="AE9" s="73"/>
      <c r="AF9" s="73"/>
      <c r="AG9" s="73"/>
      <c r="AH9" s="73"/>
      <c r="AI9" s="73"/>
      <c r="AJ9" s="73"/>
      <c r="AK9" s="73"/>
    </row>
    <row r="10" spans="1:37" ht="12.6" customHeight="1">
      <c r="B10" s="356" t="s">
        <v>92</v>
      </c>
      <c r="C10" s="356"/>
      <c r="D10" s="86"/>
      <c r="E10" s="340" t="str">
        <f>IF(【毎月提出】４号!E12=0,"",【毎月提出】４号!E12)</f>
        <v>道路改良工事・道路橋りょう改築工事合併工事（●●・Ｒ▲-▲）（週休２日）</v>
      </c>
      <c r="F10" s="340"/>
      <c r="G10" s="340"/>
      <c r="H10" s="340"/>
      <c r="I10" s="340"/>
      <c r="J10" s="340"/>
      <c r="K10" s="340"/>
      <c r="L10" s="340"/>
      <c r="M10" s="340"/>
      <c r="N10" s="340"/>
      <c r="O10" s="340"/>
      <c r="P10" s="340"/>
      <c r="Q10" s="340"/>
      <c r="R10" s="340"/>
      <c r="S10" s="340"/>
      <c r="T10" s="340"/>
      <c r="U10" s="340"/>
      <c r="V10" s="340"/>
      <c r="W10" s="340"/>
      <c r="X10" s="340"/>
      <c r="Y10" s="340"/>
      <c r="Z10" s="340"/>
      <c r="AA10" s="73"/>
      <c r="AB10" s="73"/>
      <c r="AC10" s="73"/>
      <c r="AD10" s="73"/>
      <c r="AE10" s="73"/>
      <c r="AF10" s="73"/>
      <c r="AG10" s="73"/>
      <c r="AH10" s="73"/>
      <c r="AI10" s="73"/>
      <c r="AJ10" s="73"/>
      <c r="AK10" s="73"/>
    </row>
    <row r="11" spans="1:37" ht="12.6" customHeight="1">
      <c r="B11" s="351" t="s">
        <v>29</v>
      </c>
      <c r="C11" s="351"/>
      <c r="D11" s="46"/>
      <c r="E11" s="341"/>
      <c r="F11" s="341"/>
      <c r="G11" s="341"/>
      <c r="H11" s="341"/>
      <c r="I11" s="341"/>
      <c r="J11" s="341"/>
      <c r="K11" s="341"/>
      <c r="L11" s="341"/>
      <c r="M11" s="341"/>
      <c r="N11" s="341"/>
      <c r="O11" s="341"/>
      <c r="P11" s="341"/>
      <c r="Q11" s="341"/>
      <c r="R11" s="341"/>
      <c r="S11" s="341"/>
      <c r="T11" s="341"/>
      <c r="U11" s="341"/>
      <c r="V11" s="341"/>
      <c r="W11" s="341"/>
      <c r="X11" s="341"/>
      <c r="Y11" s="341"/>
      <c r="Z11" s="341"/>
      <c r="AA11" s="73"/>
      <c r="AB11" s="73"/>
      <c r="AC11" s="449" t="s">
        <v>30</v>
      </c>
      <c r="AD11" s="450"/>
      <c r="AE11" s="450"/>
      <c r="AF11" s="450"/>
      <c r="AG11" s="450"/>
      <c r="AH11" s="450"/>
      <c r="AI11" s="450"/>
      <c r="AJ11" s="450"/>
      <c r="AK11" s="451"/>
    </row>
    <row r="12" spans="1:37" ht="20.100000000000001" customHeight="1">
      <c r="B12" s="342" t="s">
        <v>31</v>
      </c>
      <c r="C12" s="342"/>
      <c r="D12" s="33"/>
      <c r="E12" s="448">
        <f>IF(【毎月提出】４号!E14=0,"",【毎月提出】４号!E14)</f>
        <v>2499001</v>
      </c>
      <c r="F12" s="448"/>
      <c r="G12" s="448"/>
      <c r="H12" s="448"/>
      <c r="I12" s="448"/>
      <c r="J12" s="448"/>
      <c r="K12" s="448"/>
      <c r="L12" s="448"/>
      <c r="M12" s="448"/>
      <c r="N12" s="448"/>
      <c r="O12" s="448"/>
      <c r="P12" s="448"/>
      <c r="Q12" s="448"/>
      <c r="R12" s="448"/>
      <c r="S12" s="448"/>
      <c r="T12" s="448"/>
      <c r="U12" s="448"/>
      <c r="V12" s="448"/>
      <c r="W12" s="448"/>
      <c r="X12" s="448"/>
      <c r="Y12" s="179"/>
      <c r="Z12" s="179"/>
      <c r="AA12" s="73"/>
      <c r="AB12" s="73"/>
      <c r="AC12" s="74"/>
      <c r="AD12" s="75"/>
      <c r="AE12" s="76"/>
      <c r="AF12" s="76"/>
      <c r="AG12" s="77"/>
      <c r="AH12" s="77"/>
      <c r="AI12" s="77"/>
      <c r="AJ12" s="75"/>
      <c r="AK12" s="78"/>
    </row>
    <row r="13" spans="1:37" ht="20.100000000000001" customHeight="1">
      <c r="B13" s="342" t="s">
        <v>32</v>
      </c>
      <c r="C13" s="342"/>
      <c r="D13" s="33"/>
      <c r="E13" s="455" t="str">
        <f>IF(【毎月提出】４号!E17=0,"",【毎月提出】４号!E17)</f>
        <v/>
      </c>
      <c r="F13" s="455"/>
      <c r="G13" s="455"/>
      <c r="H13" s="455"/>
      <c r="I13" s="455"/>
      <c r="J13" s="455"/>
      <c r="K13" s="455"/>
      <c r="L13" s="455"/>
      <c r="M13" s="455"/>
      <c r="N13" s="455"/>
      <c r="O13" s="455"/>
      <c r="P13" s="455"/>
      <c r="Q13" s="455"/>
      <c r="R13" s="455"/>
      <c r="S13" s="455"/>
      <c r="T13" s="455"/>
      <c r="U13" s="455"/>
      <c r="V13" s="455"/>
      <c r="W13" s="455"/>
      <c r="X13" s="455"/>
      <c r="Y13" s="180"/>
      <c r="Z13" s="180"/>
      <c r="AA13" s="73"/>
      <c r="AB13" s="73"/>
      <c r="AC13" s="67"/>
      <c r="AD13" s="68"/>
      <c r="AE13" s="79"/>
      <c r="AF13" s="79"/>
      <c r="AG13" s="80"/>
      <c r="AH13" s="80"/>
      <c r="AI13" s="80"/>
      <c r="AJ13" s="452"/>
      <c r="AK13" s="453"/>
    </row>
    <row r="14" spans="1:37" ht="21" customHeight="1">
      <c r="C14" s="42"/>
      <c r="D14" s="42"/>
      <c r="E14" s="60"/>
      <c r="F14" s="61"/>
      <c r="G14" s="61"/>
      <c r="H14" s="61"/>
      <c r="I14" s="61"/>
      <c r="J14" s="61"/>
      <c r="K14" s="61"/>
      <c r="L14" s="61"/>
      <c r="M14" s="61"/>
      <c r="N14" s="61"/>
      <c r="O14" s="61"/>
      <c r="P14" s="61"/>
      <c r="Q14" s="61"/>
      <c r="R14" s="61"/>
      <c r="S14" s="61"/>
      <c r="T14" s="61"/>
      <c r="U14" s="61"/>
      <c r="V14" s="61"/>
      <c r="W14" s="61"/>
      <c r="X14" s="61"/>
      <c r="Y14" s="61"/>
      <c r="Z14" s="62"/>
      <c r="AA14" s="63"/>
      <c r="AB14" s="63"/>
      <c r="AC14" s="63"/>
      <c r="AD14" s="63"/>
      <c r="AE14" s="63"/>
      <c r="AF14" s="63"/>
      <c r="AG14" s="63"/>
      <c r="AH14" s="63"/>
      <c r="AI14" s="63"/>
      <c r="AJ14" s="63"/>
      <c r="AK14" s="63"/>
    </row>
    <row r="15" spans="1:37" ht="18" customHeight="1">
      <c r="B15" s="346" t="s">
        <v>33</v>
      </c>
      <c r="C15" s="347"/>
      <c r="D15" s="42"/>
      <c r="E15" s="471" t="str">
        <f>IF(【毎月提出】４号!E19=0,"",【毎月提出】４号!E19)</f>
        <v>73-00074</v>
      </c>
      <c r="F15" s="471"/>
      <c r="G15" s="471"/>
      <c r="H15" s="471"/>
      <c r="I15" s="471"/>
      <c r="J15" s="471"/>
      <c r="K15" s="471"/>
      <c r="L15" s="471"/>
      <c r="M15" s="471"/>
      <c r="N15" s="471"/>
      <c r="O15" s="471"/>
      <c r="P15" s="346" t="s">
        <v>33</v>
      </c>
      <c r="Q15" s="346"/>
      <c r="R15" s="346"/>
      <c r="S15" s="346"/>
      <c r="T15" s="346"/>
      <c r="U15" s="346"/>
      <c r="V15" s="346"/>
      <c r="W15" s="43"/>
      <c r="X15" s="471" t="str">
        <f>IF(【毎月提出】４号!X19=0,"",【毎月提出】４号!X19)</f>
        <v/>
      </c>
      <c r="Y15" s="471"/>
      <c r="Z15" s="471"/>
      <c r="AA15" s="471"/>
      <c r="AB15" s="471"/>
      <c r="AC15" s="471"/>
      <c r="AD15" s="472"/>
      <c r="AE15" s="472"/>
      <c r="AF15" s="472"/>
      <c r="AG15" s="472"/>
      <c r="AH15" s="472"/>
      <c r="AI15" s="472"/>
      <c r="AJ15" s="472"/>
      <c r="AK15" s="472"/>
    </row>
    <row r="16" spans="1:37" ht="18" customHeight="1">
      <c r="B16" s="473" t="s">
        <v>34</v>
      </c>
      <c r="C16" s="474"/>
      <c r="D16" s="64"/>
      <c r="E16" s="475" t="str">
        <f>IF(【毎月提出】４号!E20=0,"",【毎月提出】４号!E20)</f>
        <v>株式会社波多野組</v>
      </c>
      <c r="F16" s="475"/>
      <c r="G16" s="475"/>
      <c r="H16" s="475"/>
      <c r="I16" s="475"/>
      <c r="J16" s="475"/>
      <c r="K16" s="475"/>
      <c r="L16" s="475"/>
      <c r="M16" s="475"/>
      <c r="N16" s="475"/>
      <c r="O16" s="475"/>
      <c r="P16" s="473" t="s">
        <v>35</v>
      </c>
      <c r="Q16" s="473"/>
      <c r="R16" s="473"/>
      <c r="S16" s="473"/>
      <c r="T16" s="473"/>
      <c r="U16" s="473"/>
      <c r="V16" s="473"/>
      <c r="W16" s="65"/>
      <c r="X16" s="475" t="str">
        <f>IF(【毎月提出】４号!X20=0,"",【毎月提出】４号!X20)</f>
        <v/>
      </c>
      <c r="Y16" s="475"/>
      <c r="Z16" s="475"/>
      <c r="AA16" s="475"/>
      <c r="AB16" s="475"/>
      <c r="AC16" s="475"/>
      <c r="AD16" s="476"/>
      <c r="AE16" s="476"/>
      <c r="AF16" s="476"/>
      <c r="AG16" s="476"/>
      <c r="AH16" s="476"/>
      <c r="AI16" s="476"/>
      <c r="AJ16" s="476"/>
      <c r="AK16" s="476"/>
    </row>
    <row r="17" spans="1:41" ht="21" customHeight="1">
      <c r="K17" s="21"/>
      <c r="L17" s="21"/>
      <c r="M17" s="21"/>
      <c r="N17" s="21"/>
      <c r="O17" s="21"/>
      <c r="P17" s="21"/>
      <c r="Q17" s="48"/>
      <c r="R17" s="48"/>
      <c r="S17" s="48"/>
      <c r="T17" s="48"/>
      <c r="U17" s="48"/>
      <c r="V17" s="38"/>
      <c r="W17" s="38"/>
      <c r="X17" s="38"/>
      <c r="Y17" s="49"/>
      <c r="Z17" s="49"/>
      <c r="AA17" s="49"/>
      <c r="AB17" s="49"/>
      <c r="AC17" s="49"/>
      <c r="AD17" s="49"/>
      <c r="AE17" s="49"/>
      <c r="AF17" s="49"/>
      <c r="AK17" s="38"/>
    </row>
    <row r="18" spans="1:41" s="20" customFormat="1" ht="25.5" customHeight="1">
      <c r="B18" s="20" t="s">
        <v>36</v>
      </c>
      <c r="I18" s="354" t="s">
        <v>37</v>
      </c>
      <c r="J18" s="354"/>
      <c r="K18" s="354"/>
      <c r="L18" s="354"/>
      <c r="M18" s="493">
        <f>IF(【毎月提出】４号!P22=0,"",【毎月提出】４号!P22)</f>
        <v>45383</v>
      </c>
      <c r="N18" s="493"/>
      <c r="O18" s="493"/>
      <c r="P18" s="493"/>
      <c r="Q18" s="493"/>
      <c r="R18" s="493"/>
      <c r="S18" s="493"/>
      <c r="T18" s="493"/>
      <c r="U18" s="493"/>
      <c r="V18" s="493"/>
      <c r="W18" s="50" t="s">
        <v>55</v>
      </c>
      <c r="X18" s="58"/>
      <c r="Y18" s="493">
        <f>IF(【毎月提出】４号!X22=0,"",【毎月提出】４号!X22)</f>
        <v>45412</v>
      </c>
      <c r="Z18" s="493"/>
      <c r="AA18" s="493"/>
      <c r="AB18" s="493"/>
      <c r="AC18" s="493"/>
      <c r="AD18" s="493"/>
      <c r="AE18" s="493"/>
      <c r="AF18" s="493"/>
      <c r="AG18" s="493"/>
      <c r="AH18" s="493"/>
      <c r="AM18" s="454"/>
      <c r="AN18" s="454"/>
      <c r="AO18" s="454"/>
    </row>
    <row r="19" spans="1:41" s="51" customFormat="1" ht="15" customHeight="1">
      <c r="A19" s="456" t="s">
        <v>56</v>
      </c>
      <c r="B19" s="457" t="s">
        <v>40</v>
      </c>
      <c r="C19" s="457"/>
      <c r="D19" s="456" t="s">
        <v>57</v>
      </c>
      <c r="E19" s="458" t="s">
        <v>42</v>
      </c>
      <c r="F19" s="459"/>
      <c r="G19" s="459"/>
      <c r="H19" s="459"/>
      <c r="I19" s="459"/>
      <c r="J19" s="459"/>
      <c r="K19" s="459"/>
      <c r="L19" s="459"/>
      <c r="M19" s="459"/>
      <c r="N19" s="459"/>
      <c r="O19" s="459"/>
      <c r="P19" s="459"/>
      <c r="Q19" s="459"/>
      <c r="R19" s="459"/>
      <c r="S19" s="459"/>
      <c r="T19" s="459"/>
      <c r="U19" s="459"/>
      <c r="V19" s="459"/>
      <c r="W19" s="459"/>
      <c r="X19" s="459"/>
      <c r="Y19" s="460"/>
      <c r="Z19" s="464" t="s">
        <v>58</v>
      </c>
      <c r="AA19" s="465"/>
      <c r="AB19" s="465"/>
      <c r="AC19" s="465"/>
      <c r="AD19" s="465"/>
      <c r="AE19" s="466"/>
      <c r="AF19" s="470" t="s">
        <v>59</v>
      </c>
      <c r="AG19" s="470"/>
      <c r="AH19" s="470"/>
      <c r="AI19" s="470"/>
      <c r="AJ19" s="470"/>
      <c r="AK19" s="470"/>
    </row>
    <row r="20" spans="1:41" s="52" customFormat="1" ht="15" customHeight="1">
      <c r="A20" s="456"/>
      <c r="B20" s="457"/>
      <c r="C20" s="457"/>
      <c r="D20" s="456"/>
      <c r="E20" s="461"/>
      <c r="F20" s="462"/>
      <c r="G20" s="462"/>
      <c r="H20" s="462"/>
      <c r="I20" s="462"/>
      <c r="J20" s="462"/>
      <c r="K20" s="462"/>
      <c r="L20" s="462"/>
      <c r="M20" s="462"/>
      <c r="N20" s="462"/>
      <c r="O20" s="462"/>
      <c r="P20" s="462"/>
      <c r="Q20" s="462"/>
      <c r="R20" s="462"/>
      <c r="S20" s="462"/>
      <c r="T20" s="462"/>
      <c r="U20" s="462"/>
      <c r="V20" s="462"/>
      <c r="W20" s="462"/>
      <c r="X20" s="462"/>
      <c r="Y20" s="463"/>
      <c r="Z20" s="467"/>
      <c r="AA20" s="468"/>
      <c r="AB20" s="468"/>
      <c r="AC20" s="468"/>
      <c r="AD20" s="468"/>
      <c r="AE20" s="469"/>
      <c r="AF20" s="470"/>
      <c r="AG20" s="470"/>
      <c r="AH20" s="470"/>
      <c r="AI20" s="470"/>
      <c r="AJ20" s="470"/>
      <c r="AK20" s="470"/>
    </row>
    <row r="21" spans="1:41" ht="30" customHeight="1">
      <c r="A21" s="59" t="s">
        <v>60</v>
      </c>
      <c r="B21" s="477" t="str">
        <f>IF(【毎月提出】４号!E9=0,"",【毎月提出】４号!E9)</f>
        <v/>
      </c>
      <c r="C21" s="478"/>
      <c r="D21" s="182"/>
      <c r="E21" s="479" t="str">
        <f>IF(【毎月提出】４号!E6=0,"",【毎月提出】４号!E6)</f>
        <v/>
      </c>
      <c r="F21" s="480"/>
      <c r="G21" s="480"/>
      <c r="H21" s="480"/>
      <c r="I21" s="480"/>
      <c r="J21" s="480"/>
      <c r="K21" s="480"/>
      <c r="L21" s="480"/>
      <c r="M21" s="480"/>
      <c r="N21" s="480"/>
      <c r="O21" s="480"/>
      <c r="P21" s="480"/>
      <c r="Q21" s="480"/>
      <c r="R21" s="480"/>
      <c r="S21" s="480"/>
      <c r="T21" s="480"/>
      <c r="U21" s="480"/>
      <c r="V21" s="480"/>
      <c r="W21" s="480"/>
      <c r="X21" s="480"/>
      <c r="Y21" s="481"/>
      <c r="Z21" s="482">
        <f>【毎月提出】４号!AO42</f>
        <v>0</v>
      </c>
      <c r="AA21" s="483"/>
      <c r="AB21" s="483"/>
      <c r="AC21" s="483"/>
      <c r="AD21" s="483"/>
      <c r="AE21" s="484"/>
      <c r="AF21" s="482">
        <f>【毎月提出】４号!AH42</f>
        <v>21</v>
      </c>
      <c r="AG21" s="483"/>
      <c r="AH21" s="483"/>
      <c r="AI21" s="483"/>
      <c r="AJ21" s="483"/>
      <c r="AK21" s="484"/>
    </row>
    <row r="22" spans="1:41" ht="30" customHeight="1">
      <c r="A22" s="59" t="s">
        <v>61</v>
      </c>
      <c r="B22" s="485"/>
      <c r="C22" s="486"/>
      <c r="D22" s="183"/>
      <c r="E22" s="487"/>
      <c r="F22" s="488"/>
      <c r="G22" s="488"/>
      <c r="H22" s="488"/>
      <c r="I22" s="488"/>
      <c r="J22" s="488"/>
      <c r="K22" s="488"/>
      <c r="L22" s="488"/>
      <c r="M22" s="488"/>
      <c r="N22" s="488"/>
      <c r="O22" s="488"/>
      <c r="P22" s="488"/>
      <c r="Q22" s="488"/>
      <c r="R22" s="488"/>
      <c r="S22" s="488"/>
      <c r="T22" s="488"/>
      <c r="U22" s="488"/>
      <c r="V22" s="488"/>
      <c r="W22" s="488"/>
      <c r="X22" s="488"/>
      <c r="Y22" s="489"/>
      <c r="Z22" s="490"/>
      <c r="AA22" s="491"/>
      <c r="AB22" s="491"/>
      <c r="AC22" s="491"/>
      <c r="AD22" s="491"/>
      <c r="AE22" s="492"/>
      <c r="AF22" s="490"/>
      <c r="AG22" s="491"/>
      <c r="AH22" s="491"/>
      <c r="AI22" s="491"/>
      <c r="AJ22" s="491"/>
      <c r="AK22" s="492"/>
    </row>
    <row r="23" spans="1:41" ht="30" customHeight="1">
      <c r="A23" s="59" t="s">
        <v>62</v>
      </c>
      <c r="B23" s="485"/>
      <c r="C23" s="486"/>
      <c r="D23" s="183"/>
      <c r="E23" s="487"/>
      <c r="F23" s="488"/>
      <c r="G23" s="488"/>
      <c r="H23" s="488"/>
      <c r="I23" s="488"/>
      <c r="J23" s="488"/>
      <c r="K23" s="488"/>
      <c r="L23" s="488"/>
      <c r="M23" s="488"/>
      <c r="N23" s="488"/>
      <c r="O23" s="488"/>
      <c r="P23" s="488"/>
      <c r="Q23" s="488"/>
      <c r="R23" s="488"/>
      <c r="S23" s="488"/>
      <c r="T23" s="488"/>
      <c r="U23" s="488"/>
      <c r="V23" s="488"/>
      <c r="W23" s="488"/>
      <c r="X23" s="488"/>
      <c r="Y23" s="489"/>
      <c r="Z23" s="490"/>
      <c r="AA23" s="491"/>
      <c r="AB23" s="491"/>
      <c r="AC23" s="491"/>
      <c r="AD23" s="491"/>
      <c r="AE23" s="492"/>
      <c r="AF23" s="490"/>
      <c r="AG23" s="491"/>
      <c r="AH23" s="491"/>
      <c r="AI23" s="491"/>
      <c r="AJ23" s="491"/>
      <c r="AK23" s="492"/>
    </row>
    <row r="24" spans="1:41" ht="30" customHeight="1">
      <c r="A24" s="59" t="s">
        <v>63</v>
      </c>
      <c r="B24" s="485"/>
      <c r="C24" s="486"/>
      <c r="D24" s="183"/>
      <c r="E24" s="487"/>
      <c r="F24" s="488"/>
      <c r="G24" s="488"/>
      <c r="H24" s="488"/>
      <c r="I24" s="488"/>
      <c r="J24" s="488"/>
      <c r="K24" s="488"/>
      <c r="L24" s="488"/>
      <c r="M24" s="488"/>
      <c r="N24" s="488"/>
      <c r="O24" s="488"/>
      <c r="P24" s="488"/>
      <c r="Q24" s="488"/>
      <c r="R24" s="488"/>
      <c r="S24" s="488"/>
      <c r="T24" s="488"/>
      <c r="U24" s="488"/>
      <c r="V24" s="488"/>
      <c r="W24" s="488"/>
      <c r="X24" s="488"/>
      <c r="Y24" s="489"/>
      <c r="Z24" s="490"/>
      <c r="AA24" s="491"/>
      <c r="AB24" s="491"/>
      <c r="AC24" s="491"/>
      <c r="AD24" s="491"/>
      <c r="AE24" s="492"/>
      <c r="AF24" s="490"/>
      <c r="AG24" s="491"/>
      <c r="AH24" s="491"/>
      <c r="AI24" s="491"/>
      <c r="AJ24" s="491"/>
      <c r="AK24" s="492"/>
    </row>
    <row r="25" spans="1:41" ht="30" customHeight="1">
      <c r="A25" s="59" t="s">
        <v>64</v>
      </c>
      <c r="B25" s="485"/>
      <c r="C25" s="486"/>
      <c r="D25" s="183"/>
      <c r="E25" s="487"/>
      <c r="F25" s="488"/>
      <c r="G25" s="488"/>
      <c r="H25" s="488"/>
      <c r="I25" s="488"/>
      <c r="J25" s="488"/>
      <c r="K25" s="488"/>
      <c r="L25" s="488"/>
      <c r="M25" s="488"/>
      <c r="N25" s="488"/>
      <c r="O25" s="488"/>
      <c r="P25" s="488"/>
      <c r="Q25" s="488"/>
      <c r="R25" s="488"/>
      <c r="S25" s="488"/>
      <c r="T25" s="488"/>
      <c r="U25" s="488"/>
      <c r="V25" s="488"/>
      <c r="W25" s="488"/>
      <c r="X25" s="488"/>
      <c r="Y25" s="489"/>
      <c r="Z25" s="490"/>
      <c r="AA25" s="491"/>
      <c r="AB25" s="491"/>
      <c r="AC25" s="491"/>
      <c r="AD25" s="491"/>
      <c r="AE25" s="492"/>
      <c r="AF25" s="490"/>
      <c r="AG25" s="491"/>
      <c r="AH25" s="491"/>
      <c r="AI25" s="491"/>
      <c r="AJ25" s="491"/>
      <c r="AK25" s="492"/>
    </row>
    <row r="26" spans="1:41" ht="30" customHeight="1">
      <c r="A26" s="59" t="s">
        <v>65</v>
      </c>
      <c r="B26" s="485"/>
      <c r="C26" s="486"/>
      <c r="D26" s="183"/>
      <c r="E26" s="487"/>
      <c r="F26" s="488"/>
      <c r="G26" s="488"/>
      <c r="H26" s="488"/>
      <c r="I26" s="488"/>
      <c r="J26" s="488"/>
      <c r="K26" s="488"/>
      <c r="L26" s="488"/>
      <c r="M26" s="488"/>
      <c r="N26" s="488"/>
      <c r="O26" s="488"/>
      <c r="P26" s="488"/>
      <c r="Q26" s="488"/>
      <c r="R26" s="488"/>
      <c r="S26" s="488"/>
      <c r="T26" s="488"/>
      <c r="U26" s="488"/>
      <c r="V26" s="488"/>
      <c r="W26" s="488"/>
      <c r="X26" s="488"/>
      <c r="Y26" s="489"/>
      <c r="Z26" s="490"/>
      <c r="AA26" s="491"/>
      <c r="AB26" s="491"/>
      <c r="AC26" s="491"/>
      <c r="AD26" s="491"/>
      <c r="AE26" s="492"/>
      <c r="AF26" s="490"/>
      <c r="AG26" s="491"/>
      <c r="AH26" s="491"/>
      <c r="AI26" s="491"/>
      <c r="AJ26" s="491"/>
      <c r="AK26" s="492"/>
    </row>
    <row r="27" spans="1:41" ht="30" customHeight="1">
      <c r="A27" s="59" t="s">
        <v>66</v>
      </c>
      <c r="B27" s="485"/>
      <c r="C27" s="486"/>
      <c r="D27" s="183"/>
      <c r="E27" s="487"/>
      <c r="F27" s="488"/>
      <c r="G27" s="488"/>
      <c r="H27" s="488"/>
      <c r="I27" s="488"/>
      <c r="J27" s="488"/>
      <c r="K27" s="488"/>
      <c r="L27" s="488"/>
      <c r="M27" s="488"/>
      <c r="N27" s="488"/>
      <c r="O27" s="488"/>
      <c r="P27" s="488"/>
      <c r="Q27" s="488"/>
      <c r="R27" s="488"/>
      <c r="S27" s="488"/>
      <c r="T27" s="488"/>
      <c r="U27" s="488"/>
      <c r="V27" s="488"/>
      <c r="W27" s="488"/>
      <c r="X27" s="488"/>
      <c r="Y27" s="489"/>
      <c r="Z27" s="490"/>
      <c r="AA27" s="491"/>
      <c r="AB27" s="491"/>
      <c r="AC27" s="491"/>
      <c r="AD27" s="491"/>
      <c r="AE27" s="492"/>
      <c r="AF27" s="490"/>
      <c r="AG27" s="491"/>
      <c r="AH27" s="491"/>
      <c r="AI27" s="491"/>
      <c r="AJ27" s="491"/>
      <c r="AK27" s="492"/>
    </row>
    <row r="28" spans="1:41" ht="30" customHeight="1">
      <c r="A28" s="59" t="s">
        <v>67</v>
      </c>
      <c r="B28" s="485"/>
      <c r="C28" s="486"/>
      <c r="D28" s="183"/>
      <c r="E28" s="487"/>
      <c r="F28" s="488"/>
      <c r="G28" s="488"/>
      <c r="H28" s="488"/>
      <c r="I28" s="488"/>
      <c r="J28" s="488"/>
      <c r="K28" s="488"/>
      <c r="L28" s="488"/>
      <c r="M28" s="488"/>
      <c r="N28" s="488"/>
      <c r="O28" s="488"/>
      <c r="P28" s="488"/>
      <c r="Q28" s="488"/>
      <c r="R28" s="488"/>
      <c r="S28" s="488"/>
      <c r="T28" s="488"/>
      <c r="U28" s="488"/>
      <c r="V28" s="488"/>
      <c r="W28" s="488"/>
      <c r="X28" s="488"/>
      <c r="Y28" s="489"/>
      <c r="Z28" s="490"/>
      <c r="AA28" s="491"/>
      <c r="AB28" s="491"/>
      <c r="AC28" s="491"/>
      <c r="AD28" s="491"/>
      <c r="AE28" s="492"/>
      <c r="AF28" s="490"/>
      <c r="AG28" s="491"/>
      <c r="AH28" s="491"/>
      <c r="AI28" s="491"/>
      <c r="AJ28" s="491"/>
      <c r="AK28" s="492"/>
    </row>
    <row r="29" spans="1:41" ht="30" customHeight="1">
      <c r="A29" s="59" t="s">
        <v>68</v>
      </c>
      <c r="B29" s="485"/>
      <c r="C29" s="486"/>
      <c r="D29" s="183"/>
      <c r="E29" s="487"/>
      <c r="F29" s="488"/>
      <c r="G29" s="488"/>
      <c r="H29" s="488"/>
      <c r="I29" s="488"/>
      <c r="J29" s="488"/>
      <c r="K29" s="488"/>
      <c r="L29" s="488"/>
      <c r="M29" s="488"/>
      <c r="N29" s="488"/>
      <c r="O29" s="488"/>
      <c r="P29" s="488"/>
      <c r="Q29" s="488"/>
      <c r="R29" s="488"/>
      <c r="S29" s="488"/>
      <c r="T29" s="488"/>
      <c r="U29" s="488"/>
      <c r="V29" s="488"/>
      <c r="W29" s="488"/>
      <c r="X29" s="488"/>
      <c r="Y29" s="489"/>
      <c r="Z29" s="490"/>
      <c r="AA29" s="491"/>
      <c r="AB29" s="491"/>
      <c r="AC29" s="491"/>
      <c r="AD29" s="491"/>
      <c r="AE29" s="492"/>
      <c r="AF29" s="490"/>
      <c r="AG29" s="491"/>
      <c r="AH29" s="491"/>
      <c r="AI29" s="491"/>
      <c r="AJ29" s="491"/>
      <c r="AK29" s="492"/>
    </row>
    <row r="30" spans="1:41" ht="30" customHeight="1">
      <c r="A30" s="59" t="s">
        <v>69</v>
      </c>
      <c r="B30" s="485"/>
      <c r="C30" s="486"/>
      <c r="D30" s="183"/>
      <c r="E30" s="487"/>
      <c r="F30" s="488"/>
      <c r="G30" s="488"/>
      <c r="H30" s="488"/>
      <c r="I30" s="488"/>
      <c r="J30" s="488"/>
      <c r="K30" s="488"/>
      <c r="L30" s="488"/>
      <c r="M30" s="488"/>
      <c r="N30" s="488"/>
      <c r="O30" s="488"/>
      <c r="P30" s="488"/>
      <c r="Q30" s="488"/>
      <c r="R30" s="488"/>
      <c r="S30" s="488"/>
      <c r="T30" s="488"/>
      <c r="U30" s="488"/>
      <c r="V30" s="488"/>
      <c r="W30" s="488"/>
      <c r="X30" s="488"/>
      <c r="Y30" s="489"/>
      <c r="Z30" s="490"/>
      <c r="AA30" s="491"/>
      <c r="AB30" s="491"/>
      <c r="AC30" s="491"/>
      <c r="AD30" s="491"/>
      <c r="AE30" s="492"/>
      <c r="AF30" s="490"/>
      <c r="AG30" s="491"/>
      <c r="AH30" s="491"/>
      <c r="AI30" s="491"/>
      <c r="AJ30" s="491"/>
      <c r="AK30" s="492"/>
    </row>
    <row r="31" spans="1:41" ht="30" customHeight="1">
      <c r="A31" s="59" t="s">
        <v>70</v>
      </c>
      <c r="B31" s="485"/>
      <c r="C31" s="486"/>
      <c r="D31" s="183"/>
      <c r="E31" s="487"/>
      <c r="F31" s="488"/>
      <c r="G31" s="488"/>
      <c r="H31" s="488"/>
      <c r="I31" s="488"/>
      <c r="J31" s="488"/>
      <c r="K31" s="488"/>
      <c r="L31" s="488"/>
      <c r="M31" s="488"/>
      <c r="N31" s="488"/>
      <c r="O31" s="488"/>
      <c r="P31" s="488"/>
      <c r="Q31" s="488"/>
      <c r="R31" s="488"/>
      <c r="S31" s="488"/>
      <c r="T31" s="488"/>
      <c r="U31" s="488"/>
      <c r="V31" s="488"/>
      <c r="W31" s="488"/>
      <c r="X31" s="488"/>
      <c r="Y31" s="489"/>
      <c r="Z31" s="490"/>
      <c r="AA31" s="491"/>
      <c r="AB31" s="491"/>
      <c r="AC31" s="491"/>
      <c r="AD31" s="491"/>
      <c r="AE31" s="492"/>
      <c r="AF31" s="490"/>
      <c r="AG31" s="491"/>
      <c r="AH31" s="491"/>
      <c r="AI31" s="491"/>
      <c r="AJ31" s="491"/>
      <c r="AK31" s="492"/>
    </row>
    <row r="32" spans="1:41" ht="30" customHeight="1">
      <c r="A32" s="59" t="s">
        <v>71</v>
      </c>
      <c r="B32" s="485"/>
      <c r="C32" s="486"/>
      <c r="D32" s="183"/>
      <c r="E32" s="487"/>
      <c r="F32" s="488"/>
      <c r="G32" s="488"/>
      <c r="H32" s="488"/>
      <c r="I32" s="488"/>
      <c r="J32" s="488"/>
      <c r="K32" s="488"/>
      <c r="L32" s="488"/>
      <c r="M32" s="488"/>
      <c r="N32" s="488"/>
      <c r="O32" s="488"/>
      <c r="P32" s="488"/>
      <c r="Q32" s="488"/>
      <c r="R32" s="488"/>
      <c r="S32" s="488"/>
      <c r="T32" s="488"/>
      <c r="U32" s="488"/>
      <c r="V32" s="488"/>
      <c r="W32" s="488"/>
      <c r="X32" s="488"/>
      <c r="Y32" s="489"/>
      <c r="Z32" s="490"/>
      <c r="AA32" s="491"/>
      <c r="AB32" s="491"/>
      <c r="AC32" s="491"/>
      <c r="AD32" s="491"/>
      <c r="AE32" s="492"/>
      <c r="AF32" s="490"/>
      <c r="AG32" s="491"/>
      <c r="AH32" s="491"/>
      <c r="AI32" s="491"/>
      <c r="AJ32" s="491"/>
      <c r="AK32" s="492"/>
    </row>
    <row r="33" spans="1:37" ht="30" customHeight="1">
      <c r="A33" s="59" t="s">
        <v>72</v>
      </c>
      <c r="B33" s="485"/>
      <c r="C33" s="486"/>
      <c r="D33" s="183"/>
      <c r="E33" s="487"/>
      <c r="F33" s="488"/>
      <c r="G33" s="488"/>
      <c r="H33" s="488"/>
      <c r="I33" s="488"/>
      <c r="J33" s="488"/>
      <c r="K33" s="488"/>
      <c r="L33" s="488"/>
      <c r="M33" s="488"/>
      <c r="N33" s="488"/>
      <c r="O33" s="488"/>
      <c r="P33" s="488"/>
      <c r="Q33" s="488"/>
      <c r="R33" s="488"/>
      <c r="S33" s="488"/>
      <c r="T33" s="488"/>
      <c r="U33" s="488"/>
      <c r="V33" s="488"/>
      <c r="W33" s="488"/>
      <c r="X33" s="488"/>
      <c r="Y33" s="489"/>
      <c r="Z33" s="490"/>
      <c r="AA33" s="491"/>
      <c r="AB33" s="491"/>
      <c r="AC33" s="491"/>
      <c r="AD33" s="491"/>
      <c r="AE33" s="492"/>
      <c r="AF33" s="490"/>
      <c r="AG33" s="491"/>
      <c r="AH33" s="491"/>
      <c r="AI33" s="491"/>
      <c r="AJ33" s="491"/>
      <c r="AK33" s="492"/>
    </row>
    <row r="34" spans="1:37" ht="30" customHeight="1">
      <c r="A34" s="59" t="s">
        <v>73</v>
      </c>
      <c r="B34" s="485"/>
      <c r="C34" s="486"/>
      <c r="D34" s="183"/>
      <c r="E34" s="487"/>
      <c r="F34" s="488"/>
      <c r="G34" s="488"/>
      <c r="H34" s="488"/>
      <c r="I34" s="488"/>
      <c r="J34" s="488"/>
      <c r="K34" s="488"/>
      <c r="L34" s="488"/>
      <c r="M34" s="488"/>
      <c r="N34" s="488"/>
      <c r="O34" s="488"/>
      <c r="P34" s="488"/>
      <c r="Q34" s="488"/>
      <c r="R34" s="488"/>
      <c r="S34" s="488"/>
      <c r="T34" s="488"/>
      <c r="U34" s="488"/>
      <c r="V34" s="488"/>
      <c r="W34" s="488"/>
      <c r="X34" s="488"/>
      <c r="Y34" s="489"/>
      <c r="Z34" s="490"/>
      <c r="AA34" s="491"/>
      <c r="AB34" s="491"/>
      <c r="AC34" s="491"/>
      <c r="AD34" s="491"/>
      <c r="AE34" s="492"/>
      <c r="AF34" s="490"/>
      <c r="AG34" s="491"/>
      <c r="AH34" s="491"/>
      <c r="AI34" s="491"/>
      <c r="AJ34" s="491"/>
      <c r="AK34" s="492"/>
    </row>
    <row r="35" spans="1:37" ht="30" customHeight="1">
      <c r="A35" s="59" t="s">
        <v>74</v>
      </c>
      <c r="B35" s="485"/>
      <c r="C35" s="486"/>
      <c r="D35" s="183"/>
      <c r="E35" s="487"/>
      <c r="F35" s="488"/>
      <c r="G35" s="488"/>
      <c r="H35" s="488"/>
      <c r="I35" s="488"/>
      <c r="J35" s="488"/>
      <c r="K35" s="488"/>
      <c r="L35" s="488"/>
      <c r="M35" s="488"/>
      <c r="N35" s="488"/>
      <c r="O35" s="488"/>
      <c r="P35" s="488"/>
      <c r="Q35" s="488"/>
      <c r="R35" s="488"/>
      <c r="S35" s="488"/>
      <c r="T35" s="488"/>
      <c r="U35" s="488"/>
      <c r="V35" s="488"/>
      <c r="W35" s="488"/>
      <c r="X35" s="488"/>
      <c r="Y35" s="489"/>
      <c r="Z35" s="490"/>
      <c r="AA35" s="491"/>
      <c r="AB35" s="491"/>
      <c r="AC35" s="491"/>
      <c r="AD35" s="491"/>
      <c r="AE35" s="492"/>
      <c r="AF35" s="490"/>
      <c r="AG35" s="491"/>
      <c r="AH35" s="491"/>
      <c r="AI35" s="491"/>
      <c r="AJ35" s="491"/>
      <c r="AK35" s="492"/>
    </row>
    <row r="36" spans="1:37" ht="30" customHeight="1">
      <c r="A36" s="59" t="s">
        <v>75</v>
      </c>
      <c r="B36" s="485"/>
      <c r="C36" s="486"/>
      <c r="D36" s="183"/>
      <c r="E36" s="487"/>
      <c r="F36" s="488"/>
      <c r="G36" s="488"/>
      <c r="H36" s="488"/>
      <c r="I36" s="488"/>
      <c r="J36" s="488"/>
      <c r="K36" s="488"/>
      <c r="L36" s="488"/>
      <c r="M36" s="488"/>
      <c r="N36" s="488"/>
      <c r="O36" s="488"/>
      <c r="P36" s="488"/>
      <c r="Q36" s="488"/>
      <c r="R36" s="488"/>
      <c r="S36" s="488"/>
      <c r="T36" s="488"/>
      <c r="U36" s="488"/>
      <c r="V36" s="488"/>
      <c r="W36" s="488"/>
      <c r="X36" s="488"/>
      <c r="Y36" s="489"/>
      <c r="Z36" s="490"/>
      <c r="AA36" s="491"/>
      <c r="AB36" s="491"/>
      <c r="AC36" s="491"/>
      <c r="AD36" s="491"/>
      <c r="AE36" s="492"/>
      <c r="AF36" s="490"/>
      <c r="AG36" s="491"/>
      <c r="AH36" s="491"/>
      <c r="AI36" s="491"/>
      <c r="AJ36" s="491"/>
      <c r="AK36" s="492"/>
    </row>
    <row r="37" spans="1:37" ht="30" customHeight="1">
      <c r="A37" s="494" t="s">
        <v>76</v>
      </c>
      <c r="B37" s="495"/>
      <c r="C37" s="495"/>
      <c r="D37" s="495"/>
      <c r="E37" s="495"/>
      <c r="F37" s="495"/>
      <c r="G37" s="495"/>
      <c r="H37" s="495"/>
      <c r="I37" s="495"/>
      <c r="J37" s="495"/>
      <c r="K37" s="495"/>
      <c r="L37" s="495"/>
      <c r="M37" s="495"/>
      <c r="N37" s="495"/>
      <c r="O37" s="495"/>
      <c r="P37" s="495"/>
      <c r="Q37" s="495"/>
      <c r="R37" s="495"/>
      <c r="S37" s="495"/>
      <c r="T37" s="495"/>
      <c r="U37" s="495"/>
      <c r="V37" s="495"/>
      <c r="W37" s="495"/>
      <c r="X37" s="495"/>
      <c r="Y37" s="496"/>
      <c r="Z37" s="497">
        <f>SUM(Z21:AE36)</f>
        <v>0</v>
      </c>
      <c r="AA37" s="498"/>
      <c r="AB37" s="498"/>
      <c r="AC37" s="498"/>
      <c r="AD37" s="498"/>
      <c r="AE37" s="499"/>
      <c r="AF37" s="497">
        <f>SUM(AF21:AK36)</f>
        <v>21</v>
      </c>
      <c r="AG37" s="498"/>
      <c r="AH37" s="498"/>
      <c r="AI37" s="498"/>
      <c r="AJ37" s="498"/>
      <c r="AK37" s="499"/>
    </row>
  </sheetData>
  <mergeCells count="110">
    <mergeCell ref="B33:C33"/>
    <mergeCell ref="E33:Y33"/>
    <mergeCell ref="Z33:AE33"/>
    <mergeCell ref="AF33:AK33"/>
    <mergeCell ref="B34:C34"/>
    <mergeCell ref="E34:Y34"/>
    <mergeCell ref="Z34:AE34"/>
    <mergeCell ref="AF34:AK34"/>
    <mergeCell ref="B31:C31"/>
    <mergeCell ref="E31:Y31"/>
    <mergeCell ref="Z31:AE31"/>
    <mergeCell ref="AF31:AK31"/>
    <mergeCell ref="B32:C32"/>
    <mergeCell ref="E32:Y32"/>
    <mergeCell ref="Z32:AE32"/>
    <mergeCell ref="AF32:AK32"/>
    <mergeCell ref="A37:Y37"/>
    <mergeCell ref="Z37:AE37"/>
    <mergeCell ref="AF37:AK37"/>
    <mergeCell ref="B35:C35"/>
    <mergeCell ref="E35:Y35"/>
    <mergeCell ref="Z35:AE35"/>
    <mergeCell ref="AF35:AK35"/>
    <mergeCell ref="B36:C36"/>
    <mergeCell ref="E36:Y36"/>
    <mergeCell ref="Z36:AE36"/>
    <mergeCell ref="AF36:AK36"/>
    <mergeCell ref="B29:C29"/>
    <mergeCell ref="E29:Y29"/>
    <mergeCell ref="Z29:AE29"/>
    <mergeCell ref="AF29:AK29"/>
    <mergeCell ref="B30:C30"/>
    <mergeCell ref="E30:Y30"/>
    <mergeCell ref="Z30:AE30"/>
    <mergeCell ref="AF30:AK30"/>
    <mergeCell ref="B27:C27"/>
    <mergeCell ref="E27:Y27"/>
    <mergeCell ref="Z27:AE27"/>
    <mergeCell ref="AF27:AK27"/>
    <mergeCell ref="B28:C28"/>
    <mergeCell ref="E28:Y28"/>
    <mergeCell ref="Z28:AE28"/>
    <mergeCell ref="AF28:AK28"/>
    <mergeCell ref="B25:C25"/>
    <mergeCell ref="E25:Y25"/>
    <mergeCell ref="Z25:AE25"/>
    <mergeCell ref="AF25:AK25"/>
    <mergeCell ref="B26:C26"/>
    <mergeCell ref="E26:Y26"/>
    <mergeCell ref="Z26:AE26"/>
    <mergeCell ref="AF26:AK26"/>
    <mergeCell ref="B23:C23"/>
    <mergeCell ref="E23:Y23"/>
    <mergeCell ref="Z23:AE23"/>
    <mergeCell ref="AF23:AK23"/>
    <mergeCell ref="B24:C24"/>
    <mergeCell ref="E24:Y24"/>
    <mergeCell ref="Z24:AE24"/>
    <mergeCell ref="AF24:AK24"/>
    <mergeCell ref="B21:C21"/>
    <mergeCell ref="E21:Y21"/>
    <mergeCell ref="Z21:AE21"/>
    <mergeCell ref="AF21:AK21"/>
    <mergeCell ref="B22:C22"/>
    <mergeCell ref="E22:Y22"/>
    <mergeCell ref="Z22:AE22"/>
    <mergeCell ref="AF22:AK22"/>
    <mergeCell ref="I18:L18"/>
    <mergeCell ref="M18:V18"/>
    <mergeCell ref="Y18:AH18"/>
    <mergeCell ref="A19:A20"/>
    <mergeCell ref="B19:C20"/>
    <mergeCell ref="D19:D20"/>
    <mergeCell ref="E19:Y20"/>
    <mergeCell ref="Z19:AE20"/>
    <mergeCell ref="AF19:AK20"/>
    <mergeCell ref="B15:C15"/>
    <mergeCell ref="E15:O15"/>
    <mergeCell ref="P15:V15"/>
    <mergeCell ref="X15:AK15"/>
    <mergeCell ref="B16:C16"/>
    <mergeCell ref="E16:O16"/>
    <mergeCell ref="P16:V16"/>
    <mergeCell ref="X16:AK16"/>
    <mergeCell ref="B12:C12"/>
    <mergeCell ref="B13:C13"/>
    <mergeCell ref="AC11:AK11"/>
    <mergeCell ref="AJ13:AK13"/>
    <mergeCell ref="B6:C6"/>
    <mergeCell ref="B7:C7"/>
    <mergeCell ref="B8:C8"/>
    <mergeCell ref="B9:C9"/>
    <mergeCell ref="AM18:AO18"/>
    <mergeCell ref="E13:X13"/>
    <mergeCell ref="E12:X12"/>
    <mergeCell ref="B10:C10"/>
    <mergeCell ref="E10:Z11"/>
    <mergeCell ref="A2:AK2"/>
    <mergeCell ref="X3:AA3"/>
    <mergeCell ref="AB3:AK3"/>
    <mergeCell ref="B4:U4"/>
    <mergeCell ref="X4:AA4"/>
    <mergeCell ref="AB4:AK4"/>
    <mergeCell ref="AC6:AD8"/>
    <mergeCell ref="AE6:AJ8"/>
    <mergeCell ref="B11:C11"/>
    <mergeCell ref="E9:X9"/>
    <mergeCell ref="E8:X8"/>
    <mergeCell ref="E7:X7"/>
    <mergeCell ref="E6:X6"/>
  </mergeCells>
  <phoneticPr fontId="2"/>
  <dataValidations count="1">
    <dataValidation type="list" allowBlank="1" showInputMessage="1" showErrorMessage="1" sqref="AC6" xr:uid="{00000000-0002-0000-0300-000000000000}">
      <formula1>"　,○"</formula1>
    </dataValidation>
  </dataValidations>
  <printOptions verticalCentered="1"/>
  <pageMargins left="0.59055118110236227" right="3.937007874015748E-2" top="0.31496062992125984" bottom="0.35433070866141736" header="0.19685039370078741" footer="0.19685039370078741"/>
  <pageSetup paperSize="9" scale="92" orientation="portrait" blackAndWhite="1" r:id="rId1"/>
  <headerFooter>
    <oddFooter>&amp;C&amp;P/&amp;N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A4545-E78A-4AD3-9074-95CBCEA2FEF5}">
  <dimension ref="A1:Y73"/>
  <sheetViews>
    <sheetView showGridLines="0" view="pageBreakPreview" zoomScaleNormal="100" zoomScaleSheetLayoutView="100" workbookViewId="0">
      <selection activeCell="E3" sqref="E3:T3"/>
    </sheetView>
  </sheetViews>
  <sheetFormatPr defaultColWidth="8.75" defaultRowHeight="12"/>
  <cols>
    <col min="1" max="3" width="4.5" style="185" customWidth="1"/>
    <col min="4" max="4" width="2.25" style="185" customWidth="1"/>
    <col min="5" max="12" width="4.5" style="185" customWidth="1"/>
    <col min="13" max="13" width="1.375" style="185" customWidth="1"/>
    <col min="14" max="20" width="4.5" style="185" customWidth="1"/>
    <col min="21" max="21" width="2.375" style="185" customWidth="1"/>
    <col min="22" max="35" width="4.5" style="185" customWidth="1"/>
    <col min="36" max="16384" width="8.75" style="185"/>
  </cols>
  <sheetData>
    <row r="1" spans="1:20" ht="11.85" customHeight="1">
      <c r="Q1" s="502" t="s">
        <v>275</v>
      </c>
      <c r="R1" s="502"/>
      <c r="S1" s="502"/>
      <c r="T1" s="502"/>
    </row>
    <row r="2" spans="1:20">
      <c r="E2" s="503"/>
      <c r="F2" s="503"/>
      <c r="G2" s="503"/>
      <c r="H2" s="503"/>
      <c r="I2" s="503"/>
      <c r="J2" s="503"/>
      <c r="K2" s="503"/>
      <c r="L2" s="503"/>
      <c r="M2" s="503"/>
      <c r="N2" s="503"/>
      <c r="O2" s="503"/>
      <c r="P2" s="503"/>
      <c r="Q2" s="503"/>
      <c r="R2" s="503"/>
      <c r="S2" s="503"/>
    </row>
    <row r="3" spans="1:20">
      <c r="A3" s="500" t="s">
        <v>276</v>
      </c>
      <c r="B3" s="500"/>
      <c r="C3" s="500"/>
      <c r="D3" s="185" t="s">
        <v>277</v>
      </c>
      <c r="E3" s="504" t="str">
        <f>工事概要入力!C6</f>
        <v>道路改良工事・道路橋りょう改築工事合併工事（●●・Ｒ▲-▲）（週休２日）</v>
      </c>
      <c r="F3" s="505"/>
      <c r="G3" s="505"/>
      <c r="H3" s="505"/>
      <c r="I3" s="505"/>
      <c r="J3" s="505"/>
      <c r="K3" s="505"/>
      <c r="L3" s="505"/>
      <c r="M3" s="505"/>
      <c r="N3" s="505"/>
      <c r="O3" s="505"/>
      <c r="P3" s="505"/>
      <c r="Q3" s="505"/>
      <c r="R3" s="505"/>
      <c r="S3" s="505"/>
      <c r="T3" s="505"/>
    </row>
    <row r="4" spans="1:20" ht="11.25" customHeight="1">
      <c r="E4" s="503"/>
      <c r="F4" s="503"/>
      <c r="G4" s="503"/>
      <c r="H4" s="503"/>
      <c r="I4" s="503"/>
      <c r="J4" s="503"/>
      <c r="K4" s="503"/>
    </row>
    <row r="5" spans="1:20">
      <c r="A5" s="500" t="s">
        <v>278</v>
      </c>
      <c r="B5" s="500"/>
      <c r="C5" s="500"/>
      <c r="D5" s="185" t="s">
        <v>277</v>
      </c>
      <c r="E5" s="506" t="s">
        <v>309</v>
      </c>
      <c r="F5" s="503"/>
      <c r="G5" s="503"/>
      <c r="H5" s="503"/>
      <c r="I5" s="503"/>
      <c r="J5" s="503"/>
      <c r="K5" s="503"/>
    </row>
    <row r="6" spans="1:20" ht="11.25" customHeight="1">
      <c r="E6" s="507"/>
      <c r="F6" s="507"/>
      <c r="G6" s="507"/>
      <c r="H6" s="215"/>
      <c r="J6" s="216"/>
      <c r="K6" s="216"/>
      <c r="L6" s="216"/>
    </row>
    <row r="7" spans="1:20">
      <c r="A7" s="500" t="s">
        <v>279</v>
      </c>
      <c r="B7" s="500"/>
      <c r="C7" s="500"/>
      <c r="D7" s="185" t="s">
        <v>277</v>
      </c>
      <c r="E7" s="508" t="str">
        <f>工事概要入力!C10</f>
        <v>建設　太郎</v>
      </c>
      <c r="F7" s="509"/>
      <c r="G7" s="509"/>
      <c r="H7" s="185" t="s">
        <v>97</v>
      </c>
      <c r="J7" s="216"/>
      <c r="K7" s="216"/>
      <c r="L7" s="216"/>
    </row>
    <row r="8" spans="1:20" ht="9" customHeight="1">
      <c r="A8" s="214"/>
      <c r="B8" s="214"/>
      <c r="C8" s="214"/>
      <c r="E8" s="215"/>
      <c r="F8" s="215"/>
      <c r="G8" s="215"/>
      <c r="J8" s="500"/>
      <c r="K8" s="500"/>
      <c r="L8" s="500"/>
      <c r="N8" s="503"/>
      <c r="O8" s="503"/>
      <c r="P8" s="503"/>
      <c r="Q8" s="503"/>
      <c r="R8" s="503"/>
      <c r="S8" s="503"/>
      <c r="T8" s="503"/>
    </row>
    <row r="9" spans="1:20">
      <c r="A9" s="214"/>
      <c r="B9" s="214"/>
      <c r="C9" s="214"/>
      <c r="E9" s="215"/>
      <c r="F9" s="215"/>
      <c r="G9" s="215"/>
      <c r="J9" s="500" t="s">
        <v>280</v>
      </c>
      <c r="K9" s="500"/>
      <c r="L9" s="500"/>
      <c r="M9" s="185" t="s">
        <v>277</v>
      </c>
      <c r="N9" s="501"/>
      <c r="O9" s="501"/>
      <c r="P9" s="501"/>
      <c r="Q9" s="501"/>
      <c r="R9" s="501"/>
      <c r="S9" s="501"/>
      <c r="T9" s="501"/>
    </row>
    <row r="10" spans="1:20" ht="11.25" customHeight="1">
      <c r="J10" s="500"/>
      <c r="K10" s="500"/>
      <c r="L10" s="500"/>
      <c r="N10" s="503"/>
      <c r="O10" s="503"/>
      <c r="P10" s="503"/>
      <c r="Q10" s="503"/>
      <c r="R10" s="503"/>
      <c r="S10" s="503"/>
      <c r="T10" s="503"/>
    </row>
    <row r="11" spans="1:20">
      <c r="J11" s="500" t="s">
        <v>278</v>
      </c>
      <c r="K11" s="500"/>
      <c r="L11" s="500"/>
      <c r="M11" s="185" t="s">
        <v>277</v>
      </c>
      <c r="N11" s="501"/>
      <c r="O11" s="501"/>
      <c r="P11" s="501"/>
      <c r="Q11" s="501"/>
      <c r="R11" s="501"/>
      <c r="S11" s="501"/>
      <c r="T11" s="501"/>
    </row>
    <row r="12" spans="1:20" ht="11.25" customHeight="1">
      <c r="J12" s="500"/>
      <c r="K12" s="500"/>
      <c r="L12" s="500"/>
      <c r="N12" s="503"/>
      <c r="O12" s="503"/>
      <c r="P12" s="503"/>
      <c r="Q12" s="503"/>
      <c r="R12" s="503"/>
      <c r="S12" s="503"/>
    </row>
    <row r="13" spans="1:20">
      <c r="J13" s="500" t="s">
        <v>281</v>
      </c>
      <c r="K13" s="500"/>
      <c r="L13" s="500"/>
      <c r="M13" s="185" t="s">
        <v>277</v>
      </c>
      <c r="N13" s="501"/>
      <c r="O13" s="501"/>
      <c r="P13" s="501"/>
      <c r="Q13" s="501"/>
      <c r="R13" s="501"/>
      <c r="S13" s="501"/>
      <c r="T13" s="215" t="s">
        <v>282</v>
      </c>
    </row>
    <row r="16" spans="1:20">
      <c r="A16" s="519" t="s">
        <v>283</v>
      </c>
      <c r="B16" s="519"/>
      <c r="C16" s="519"/>
      <c r="D16" s="519"/>
      <c r="E16" s="519"/>
      <c r="F16" s="519"/>
      <c r="G16" s="519"/>
      <c r="H16" s="519"/>
      <c r="I16" s="519"/>
      <c r="J16" s="519"/>
      <c r="K16" s="519"/>
      <c r="L16" s="519"/>
      <c r="M16" s="519"/>
      <c r="N16" s="519"/>
      <c r="O16" s="519"/>
      <c r="P16" s="519"/>
      <c r="Q16" s="519"/>
      <c r="R16" s="519"/>
      <c r="S16" s="519"/>
      <c r="T16" s="519"/>
    </row>
    <row r="17" spans="1:21">
      <c r="A17" s="519"/>
      <c r="B17" s="519"/>
      <c r="C17" s="519"/>
      <c r="D17" s="519"/>
      <c r="E17" s="519"/>
      <c r="F17" s="519"/>
      <c r="G17" s="519"/>
      <c r="H17" s="519"/>
      <c r="I17" s="519"/>
      <c r="J17" s="519"/>
      <c r="K17" s="519"/>
      <c r="L17" s="519"/>
      <c r="M17" s="519"/>
      <c r="N17" s="519"/>
      <c r="O17" s="519"/>
      <c r="P17" s="519"/>
      <c r="Q17" s="519"/>
      <c r="R17" s="519"/>
      <c r="S17" s="519"/>
      <c r="T17" s="519"/>
    </row>
    <row r="18" spans="1:21" ht="12" customHeight="1">
      <c r="A18" s="217"/>
      <c r="B18" s="217"/>
      <c r="C18" s="217"/>
      <c r="D18" s="217"/>
      <c r="E18" s="217"/>
      <c r="F18" s="217"/>
      <c r="G18" s="217"/>
      <c r="H18" s="217"/>
      <c r="I18" s="217"/>
      <c r="J18" s="217"/>
      <c r="K18" s="217"/>
      <c r="L18" s="217"/>
      <c r="M18" s="217"/>
      <c r="N18" s="217"/>
      <c r="O18" s="217"/>
      <c r="P18" s="217"/>
      <c r="Q18" s="217"/>
      <c r="R18" s="217"/>
      <c r="S18" s="217"/>
      <c r="T18" s="217"/>
      <c r="U18" s="217"/>
    </row>
    <row r="19" spans="1:21" ht="12" customHeight="1">
      <c r="A19" s="218" t="s">
        <v>284</v>
      </c>
      <c r="B19" s="217" t="s">
        <v>285</v>
      </c>
      <c r="C19" s="217"/>
      <c r="D19" s="217"/>
      <c r="E19" s="217"/>
      <c r="F19" s="217"/>
      <c r="G19" s="217"/>
      <c r="H19" s="217"/>
      <c r="I19" s="217"/>
      <c r="J19" s="217"/>
      <c r="K19" s="217"/>
      <c r="L19" s="217"/>
      <c r="M19" s="217"/>
      <c r="N19" s="217"/>
      <c r="O19" s="217"/>
      <c r="P19" s="217"/>
      <c r="Q19" s="217"/>
      <c r="R19" s="217"/>
      <c r="S19" s="217"/>
      <c r="T19" s="217"/>
      <c r="U19" s="217"/>
    </row>
    <row r="20" spans="1:21" ht="6" customHeight="1">
      <c r="A20" s="218"/>
      <c r="B20" s="217"/>
      <c r="C20" s="217"/>
      <c r="D20" s="217"/>
      <c r="E20" s="217"/>
      <c r="F20" s="217"/>
      <c r="G20" s="217"/>
      <c r="H20" s="217"/>
      <c r="I20" s="217"/>
      <c r="J20" s="217"/>
      <c r="K20" s="217"/>
      <c r="L20" s="217"/>
      <c r="M20" s="217"/>
      <c r="N20" s="217"/>
      <c r="O20" s="217"/>
      <c r="P20" s="217"/>
      <c r="Q20" s="217"/>
      <c r="R20" s="217"/>
      <c r="S20" s="217"/>
      <c r="T20" s="217"/>
      <c r="U20" s="217"/>
    </row>
    <row r="21" spans="1:21" ht="12" customHeight="1">
      <c r="A21" s="218"/>
      <c r="B21" s="217" t="s">
        <v>286</v>
      </c>
      <c r="C21" s="217"/>
      <c r="D21" s="217"/>
      <c r="E21" s="217"/>
      <c r="F21" s="217"/>
      <c r="G21" s="217"/>
      <c r="H21" s="217"/>
      <c r="I21" s="217"/>
      <c r="J21" s="217"/>
      <c r="K21" s="217"/>
      <c r="L21" s="217"/>
      <c r="M21" s="217"/>
      <c r="N21" s="217"/>
      <c r="O21" s="217"/>
      <c r="P21" s="217"/>
      <c r="Q21" s="217"/>
      <c r="R21" s="217"/>
      <c r="S21" s="217"/>
      <c r="T21" s="217"/>
      <c r="U21" s="217"/>
    </row>
    <row r="22" spans="1:21" ht="12" customHeight="1">
      <c r="A22" s="218"/>
      <c r="B22" s="217" t="s">
        <v>287</v>
      </c>
      <c r="C22" s="217"/>
      <c r="D22" s="217"/>
      <c r="E22" s="217"/>
      <c r="F22" s="217"/>
      <c r="G22" s="217"/>
      <c r="H22" s="217"/>
      <c r="I22" s="217"/>
      <c r="J22" s="217"/>
      <c r="K22" s="217"/>
      <c r="L22" s="217"/>
      <c r="M22" s="217"/>
      <c r="N22" s="217"/>
      <c r="O22" s="217"/>
      <c r="P22" s="217"/>
      <c r="Q22" s="217"/>
      <c r="R22" s="217"/>
      <c r="S22" s="217"/>
      <c r="T22" s="217"/>
      <c r="U22" s="217"/>
    </row>
    <row r="23" spans="1:21" ht="6" customHeight="1">
      <c r="A23" s="218" t="s">
        <v>288</v>
      </c>
      <c r="B23" s="217"/>
      <c r="C23" s="217"/>
      <c r="D23" s="217"/>
      <c r="E23" s="217"/>
      <c r="F23" s="217"/>
      <c r="G23" s="217"/>
      <c r="H23" s="217"/>
      <c r="I23" s="217"/>
      <c r="J23" s="217"/>
      <c r="K23" s="217"/>
      <c r="L23" s="217"/>
      <c r="M23" s="217"/>
      <c r="N23" s="217"/>
      <c r="O23" s="217"/>
      <c r="P23" s="217"/>
      <c r="Q23" s="217"/>
      <c r="R23" s="217"/>
      <c r="S23" s="217"/>
      <c r="T23" s="217"/>
      <c r="U23" s="217"/>
    </row>
    <row r="24" spans="1:21" ht="11.25" customHeight="1">
      <c r="A24" s="218"/>
      <c r="B24" s="510"/>
      <c r="C24" s="511"/>
      <c r="D24" s="511"/>
      <c r="E24" s="511"/>
      <c r="F24" s="511"/>
      <c r="G24" s="511"/>
      <c r="H24" s="511"/>
      <c r="I24" s="511"/>
      <c r="J24" s="511"/>
      <c r="K24" s="511"/>
      <c r="L24" s="511"/>
      <c r="M24" s="511"/>
      <c r="N24" s="511"/>
      <c r="O24" s="511"/>
      <c r="P24" s="511"/>
      <c r="Q24" s="511"/>
      <c r="R24" s="511"/>
      <c r="S24" s="511"/>
      <c r="T24" s="512"/>
      <c r="U24" s="217"/>
    </row>
    <row r="25" spans="1:21" ht="12" customHeight="1">
      <c r="A25" s="218"/>
      <c r="B25" s="513"/>
      <c r="C25" s="514"/>
      <c r="D25" s="514"/>
      <c r="E25" s="514"/>
      <c r="F25" s="514"/>
      <c r="G25" s="514"/>
      <c r="H25" s="514"/>
      <c r="I25" s="514"/>
      <c r="J25" s="514"/>
      <c r="K25" s="514"/>
      <c r="L25" s="514"/>
      <c r="M25" s="514"/>
      <c r="N25" s="514"/>
      <c r="O25" s="514"/>
      <c r="P25" s="514"/>
      <c r="Q25" s="514"/>
      <c r="R25" s="514"/>
      <c r="S25" s="514"/>
      <c r="T25" s="515"/>
      <c r="U25" s="217"/>
    </row>
    <row r="26" spans="1:21" ht="12" customHeight="1">
      <c r="A26" s="218"/>
      <c r="B26" s="513"/>
      <c r="C26" s="514"/>
      <c r="D26" s="514"/>
      <c r="E26" s="514"/>
      <c r="F26" s="514"/>
      <c r="G26" s="514"/>
      <c r="H26" s="514"/>
      <c r="I26" s="514"/>
      <c r="J26" s="514"/>
      <c r="K26" s="514"/>
      <c r="L26" s="514"/>
      <c r="M26" s="514"/>
      <c r="N26" s="514"/>
      <c r="O26" s="514"/>
      <c r="P26" s="514"/>
      <c r="Q26" s="514"/>
      <c r="R26" s="514"/>
      <c r="S26" s="514"/>
      <c r="T26" s="515"/>
      <c r="U26" s="217"/>
    </row>
    <row r="27" spans="1:21" ht="12" customHeight="1">
      <c r="A27" s="218"/>
      <c r="B27" s="513"/>
      <c r="C27" s="514"/>
      <c r="D27" s="514"/>
      <c r="E27" s="514"/>
      <c r="F27" s="514"/>
      <c r="G27" s="514"/>
      <c r="H27" s="514"/>
      <c r="I27" s="514"/>
      <c r="J27" s="514"/>
      <c r="K27" s="514"/>
      <c r="L27" s="514"/>
      <c r="M27" s="514"/>
      <c r="N27" s="514"/>
      <c r="O27" s="514"/>
      <c r="P27" s="514"/>
      <c r="Q27" s="514"/>
      <c r="R27" s="514"/>
      <c r="S27" s="514"/>
      <c r="T27" s="515"/>
      <c r="U27" s="217"/>
    </row>
    <row r="28" spans="1:21" ht="12" customHeight="1">
      <c r="A28" s="218"/>
      <c r="B28" s="513"/>
      <c r="C28" s="514"/>
      <c r="D28" s="514"/>
      <c r="E28" s="514"/>
      <c r="F28" s="514"/>
      <c r="G28" s="514"/>
      <c r="H28" s="514"/>
      <c r="I28" s="514"/>
      <c r="J28" s="514"/>
      <c r="K28" s="514"/>
      <c r="L28" s="514"/>
      <c r="M28" s="514"/>
      <c r="N28" s="514"/>
      <c r="O28" s="514"/>
      <c r="P28" s="514"/>
      <c r="Q28" s="514"/>
      <c r="R28" s="514"/>
      <c r="S28" s="514"/>
      <c r="T28" s="515"/>
      <c r="U28" s="217"/>
    </row>
    <row r="29" spans="1:21" ht="12" customHeight="1">
      <c r="A29" s="218"/>
      <c r="B29" s="516"/>
      <c r="C29" s="517"/>
      <c r="D29" s="517"/>
      <c r="E29" s="517"/>
      <c r="F29" s="517"/>
      <c r="G29" s="517"/>
      <c r="H29" s="517"/>
      <c r="I29" s="517"/>
      <c r="J29" s="517"/>
      <c r="K29" s="517"/>
      <c r="L29" s="517"/>
      <c r="M29" s="517"/>
      <c r="N29" s="517"/>
      <c r="O29" s="517"/>
      <c r="P29" s="517"/>
      <c r="Q29" s="517"/>
      <c r="R29" s="517"/>
      <c r="S29" s="517"/>
      <c r="T29" s="518"/>
      <c r="U29" s="217"/>
    </row>
    <row r="30" spans="1:21" ht="6" customHeight="1">
      <c r="A30" s="218"/>
      <c r="B30" s="219"/>
      <c r="C30" s="218"/>
      <c r="D30" s="218"/>
      <c r="E30" s="218"/>
      <c r="F30" s="218"/>
      <c r="G30" s="218"/>
      <c r="H30" s="218"/>
      <c r="I30" s="218"/>
      <c r="J30" s="218"/>
      <c r="K30" s="218"/>
      <c r="L30" s="218"/>
      <c r="M30" s="218"/>
      <c r="N30" s="218"/>
      <c r="O30" s="218"/>
      <c r="P30" s="218"/>
      <c r="Q30" s="218"/>
      <c r="R30" s="218"/>
      <c r="S30" s="218"/>
      <c r="T30" s="218"/>
      <c r="U30" s="217"/>
    </row>
    <row r="31" spans="1:21" ht="12" customHeight="1">
      <c r="A31" s="218"/>
      <c r="B31" s="219" t="s">
        <v>289</v>
      </c>
      <c r="C31" s="219" t="s">
        <v>290</v>
      </c>
      <c r="D31" s="218"/>
      <c r="E31" s="218"/>
      <c r="F31" s="218"/>
      <c r="G31" s="218"/>
      <c r="H31" s="218"/>
      <c r="I31" s="218"/>
      <c r="J31" s="218"/>
      <c r="K31" s="218"/>
      <c r="L31" s="218"/>
      <c r="M31" s="218"/>
      <c r="N31" s="218"/>
      <c r="O31" s="218"/>
      <c r="P31" s="218"/>
      <c r="Q31" s="218"/>
      <c r="R31" s="218"/>
      <c r="S31" s="218"/>
      <c r="T31" s="218"/>
      <c r="U31" s="217"/>
    </row>
    <row r="32" spans="1:21" ht="12" customHeight="1">
      <c r="A32" s="218"/>
      <c r="B32" s="219"/>
      <c r="C32" s="219" t="s">
        <v>291</v>
      </c>
      <c r="D32" s="218"/>
      <c r="E32" s="218"/>
      <c r="F32" s="218"/>
      <c r="G32" s="218"/>
      <c r="H32" s="218"/>
      <c r="I32" s="218"/>
      <c r="J32" s="218"/>
      <c r="K32" s="218"/>
      <c r="L32" s="218"/>
      <c r="M32" s="218"/>
      <c r="N32" s="218"/>
      <c r="O32" s="218"/>
      <c r="P32" s="218"/>
      <c r="Q32" s="218"/>
      <c r="R32" s="218"/>
      <c r="S32" s="218"/>
      <c r="T32" s="218"/>
      <c r="U32" s="217"/>
    </row>
    <row r="33" spans="1:21" ht="12" customHeight="1">
      <c r="A33" s="218"/>
      <c r="B33" s="218"/>
      <c r="C33" s="219" t="s">
        <v>292</v>
      </c>
      <c r="D33" s="218"/>
      <c r="E33" s="218"/>
      <c r="F33" s="218"/>
      <c r="G33" s="218"/>
      <c r="H33" s="218"/>
      <c r="I33" s="218"/>
      <c r="J33" s="218"/>
      <c r="K33" s="218"/>
      <c r="L33" s="218"/>
      <c r="M33" s="218"/>
      <c r="N33" s="218"/>
      <c r="O33" s="218"/>
      <c r="P33" s="218"/>
      <c r="Q33" s="218"/>
      <c r="R33" s="218"/>
      <c r="S33" s="218"/>
      <c r="T33" s="218"/>
      <c r="U33" s="217"/>
    </row>
    <row r="34" spans="1:21" ht="12" customHeight="1">
      <c r="A34" s="218"/>
      <c r="B34" s="218"/>
      <c r="C34" s="219"/>
      <c r="D34" s="218"/>
      <c r="E34" s="218"/>
      <c r="F34" s="218"/>
      <c r="G34" s="218"/>
      <c r="H34" s="218"/>
      <c r="I34" s="218"/>
      <c r="J34" s="218"/>
      <c r="K34" s="218"/>
      <c r="L34" s="218"/>
      <c r="M34" s="218"/>
      <c r="N34" s="218"/>
      <c r="O34" s="218"/>
      <c r="P34" s="218"/>
      <c r="Q34" s="218"/>
      <c r="R34" s="218"/>
      <c r="S34" s="218"/>
      <c r="T34" s="218"/>
      <c r="U34" s="217"/>
    </row>
    <row r="35" spans="1:21" ht="12" customHeight="1">
      <c r="A35" s="218" t="s">
        <v>293</v>
      </c>
      <c r="B35" s="219" t="s">
        <v>294</v>
      </c>
      <c r="C35" s="219"/>
      <c r="D35" s="219"/>
      <c r="E35" s="219"/>
      <c r="F35" s="219"/>
      <c r="G35" s="219"/>
      <c r="H35" s="219"/>
      <c r="I35" s="219"/>
      <c r="J35" s="219"/>
      <c r="K35" s="219"/>
      <c r="L35" s="219"/>
      <c r="M35" s="219"/>
      <c r="N35" s="219"/>
      <c r="O35" s="219"/>
      <c r="P35" s="219"/>
      <c r="Q35" s="219"/>
      <c r="R35" s="219"/>
      <c r="S35" s="219"/>
      <c r="T35" s="219"/>
      <c r="U35" s="219"/>
    </row>
    <row r="36" spans="1:21" ht="6" customHeight="1">
      <c r="A36" s="218"/>
      <c r="B36" s="219"/>
      <c r="C36" s="219"/>
      <c r="D36" s="219"/>
      <c r="E36" s="219"/>
      <c r="F36" s="219"/>
      <c r="G36" s="219"/>
      <c r="H36" s="219"/>
      <c r="I36" s="219"/>
      <c r="J36" s="219"/>
      <c r="K36" s="219"/>
      <c r="L36" s="219"/>
      <c r="M36" s="219"/>
      <c r="N36" s="219"/>
      <c r="O36" s="219"/>
      <c r="P36" s="219"/>
      <c r="Q36" s="219"/>
      <c r="R36" s="219"/>
      <c r="S36" s="219"/>
      <c r="T36" s="219"/>
      <c r="U36" s="219"/>
    </row>
    <row r="37" spans="1:21" ht="12" customHeight="1">
      <c r="A37" s="218"/>
      <c r="B37" s="219" t="s">
        <v>295</v>
      </c>
      <c r="C37" s="219"/>
      <c r="D37" s="219"/>
      <c r="E37" s="219"/>
      <c r="F37" s="219"/>
      <c r="G37" s="219"/>
      <c r="H37" s="219"/>
      <c r="I37" s="219"/>
      <c r="J37" s="219"/>
      <c r="K37" s="219"/>
      <c r="L37" s="219"/>
      <c r="M37" s="219"/>
      <c r="N37" s="219"/>
      <c r="O37" s="219"/>
      <c r="P37" s="219"/>
      <c r="Q37" s="219"/>
      <c r="R37" s="219"/>
      <c r="S37" s="219"/>
      <c r="T37" s="219"/>
      <c r="U37" s="219"/>
    </row>
    <row r="38" spans="1:21" ht="12" customHeight="1">
      <c r="A38" s="218"/>
      <c r="B38" s="219" t="s">
        <v>296</v>
      </c>
      <c r="C38" s="219"/>
      <c r="D38" s="219"/>
      <c r="E38" s="219"/>
      <c r="F38" s="219"/>
      <c r="G38" s="219"/>
      <c r="H38" s="219"/>
      <c r="I38" s="219"/>
      <c r="J38" s="219"/>
      <c r="K38" s="219"/>
      <c r="L38" s="219"/>
      <c r="M38" s="219"/>
      <c r="N38" s="219"/>
      <c r="O38" s="219"/>
      <c r="P38" s="219"/>
      <c r="Q38" s="219"/>
      <c r="R38" s="219"/>
      <c r="S38" s="219"/>
      <c r="T38" s="219"/>
      <c r="U38" s="219"/>
    </row>
    <row r="39" spans="1:21" ht="12" customHeight="1">
      <c r="A39" s="218"/>
      <c r="B39" s="219" t="s">
        <v>297</v>
      </c>
      <c r="C39" s="219"/>
      <c r="D39" s="219"/>
      <c r="E39" s="219"/>
      <c r="F39" s="219"/>
      <c r="G39" s="219"/>
      <c r="H39" s="219"/>
      <c r="I39" s="219"/>
      <c r="J39" s="219"/>
      <c r="K39" s="219"/>
      <c r="L39" s="219"/>
      <c r="M39" s="219"/>
      <c r="N39" s="219"/>
      <c r="O39" s="219"/>
      <c r="P39" s="219"/>
      <c r="Q39" s="219"/>
      <c r="R39" s="219"/>
      <c r="S39" s="219"/>
      <c r="T39" s="219"/>
      <c r="U39" s="219"/>
    </row>
    <row r="40" spans="1:21" ht="6" customHeight="1">
      <c r="A40" s="218"/>
      <c r="B40" s="219"/>
      <c r="C40" s="219"/>
      <c r="D40" s="219"/>
      <c r="E40" s="219"/>
      <c r="F40" s="219"/>
      <c r="G40" s="219"/>
      <c r="H40" s="219"/>
      <c r="I40" s="219"/>
      <c r="J40" s="219"/>
      <c r="K40" s="219"/>
      <c r="L40" s="219"/>
      <c r="M40" s="219"/>
      <c r="N40" s="219"/>
      <c r="O40" s="219"/>
      <c r="P40" s="219"/>
      <c r="Q40" s="219"/>
      <c r="R40" s="220"/>
      <c r="S40" s="219"/>
      <c r="T40" s="219"/>
      <c r="U40" s="219"/>
    </row>
    <row r="41" spans="1:21" ht="12" customHeight="1">
      <c r="A41" s="218"/>
      <c r="B41" s="510"/>
      <c r="C41" s="511"/>
      <c r="D41" s="511"/>
      <c r="E41" s="511"/>
      <c r="F41" s="511"/>
      <c r="G41" s="511"/>
      <c r="H41" s="511"/>
      <c r="I41" s="511"/>
      <c r="J41" s="511"/>
      <c r="K41" s="511"/>
      <c r="L41" s="511"/>
      <c r="M41" s="511"/>
      <c r="N41" s="511"/>
      <c r="O41" s="511"/>
      <c r="P41" s="511"/>
      <c r="Q41" s="511"/>
      <c r="R41" s="511"/>
      <c r="S41" s="511"/>
      <c r="T41" s="512"/>
      <c r="U41" s="219"/>
    </row>
    <row r="42" spans="1:21" ht="12" customHeight="1">
      <c r="A42" s="218"/>
      <c r="B42" s="513"/>
      <c r="C42" s="514"/>
      <c r="D42" s="514"/>
      <c r="E42" s="514"/>
      <c r="F42" s="514"/>
      <c r="G42" s="514"/>
      <c r="H42" s="514"/>
      <c r="I42" s="514"/>
      <c r="J42" s="514"/>
      <c r="K42" s="514"/>
      <c r="L42" s="514"/>
      <c r="M42" s="514"/>
      <c r="N42" s="514"/>
      <c r="O42" s="514"/>
      <c r="P42" s="514"/>
      <c r="Q42" s="514"/>
      <c r="R42" s="514"/>
      <c r="S42" s="514"/>
      <c r="T42" s="515"/>
      <c r="U42" s="219"/>
    </row>
    <row r="43" spans="1:21" ht="12" customHeight="1">
      <c r="A43" s="218"/>
      <c r="B43" s="513"/>
      <c r="C43" s="514"/>
      <c r="D43" s="514"/>
      <c r="E43" s="514"/>
      <c r="F43" s="514"/>
      <c r="G43" s="514"/>
      <c r="H43" s="514"/>
      <c r="I43" s="514"/>
      <c r="J43" s="514"/>
      <c r="K43" s="514"/>
      <c r="L43" s="514"/>
      <c r="M43" s="514"/>
      <c r="N43" s="514"/>
      <c r="O43" s="514"/>
      <c r="P43" s="514"/>
      <c r="Q43" s="514"/>
      <c r="R43" s="514"/>
      <c r="S43" s="514"/>
      <c r="T43" s="515"/>
      <c r="U43" s="219"/>
    </row>
    <row r="44" spans="1:21" ht="12" customHeight="1">
      <c r="A44" s="218"/>
      <c r="B44" s="513"/>
      <c r="C44" s="514"/>
      <c r="D44" s="514"/>
      <c r="E44" s="514"/>
      <c r="F44" s="514"/>
      <c r="G44" s="514"/>
      <c r="H44" s="514"/>
      <c r="I44" s="514"/>
      <c r="J44" s="514"/>
      <c r="K44" s="514"/>
      <c r="L44" s="514"/>
      <c r="M44" s="514"/>
      <c r="N44" s="514"/>
      <c r="O44" s="514"/>
      <c r="P44" s="514"/>
      <c r="Q44" s="514"/>
      <c r="R44" s="514"/>
      <c r="S44" s="514"/>
      <c r="T44" s="515"/>
      <c r="U44" s="219"/>
    </row>
    <row r="45" spans="1:21" ht="12" customHeight="1">
      <c r="A45" s="218"/>
      <c r="B45" s="513"/>
      <c r="C45" s="514"/>
      <c r="D45" s="514"/>
      <c r="E45" s="514"/>
      <c r="F45" s="514"/>
      <c r="G45" s="514"/>
      <c r="H45" s="514"/>
      <c r="I45" s="514"/>
      <c r="J45" s="514"/>
      <c r="K45" s="514"/>
      <c r="L45" s="514"/>
      <c r="M45" s="514"/>
      <c r="N45" s="514"/>
      <c r="O45" s="514"/>
      <c r="P45" s="514"/>
      <c r="Q45" s="514"/>
      <c r="R45" s="514"/>
      <c r="S45" s="514"/>
      <c r="T45" s="515"/>
      <c r="U45" s="219"/>
    </row>
    <row r="46" spans="1:21" ht="12" customHeight="1">
      <c r="A46" s="218"/>
      <c r="B46" s="516"/>
      <c r="C46" s="517"/>
      <c r="D46" s="517"/>
      <c r="E46" s="517"/>
      <c r="F46" s="517"/>
      <c r="G46" s="517"/>
      <c r="H46" s="517"/>
      <c r="I46" s="517"/>
      <c r="J46" s="517"/>
      <c r="K46" s="517"/>
      <c r="L46" s="517"/>
      <c r="M46" s="517"/>
      <c r="N46" s="517"/>
      <c r="O46" s="517"/>
      <c r="P46" s="517"/>
      <c r="Q46" s="517"/>
      <c r="R46" s="517"/>
      <c r="S46" s="517"/>
      <c r="T46" s="518"/>
      <c r="U46" s="219"/>
    </row>
    <row r="47" spans="1:21" ht="6" customHeight="1">
      <c r="A47" s="218"/>
      <c r="B47" s="219"/>
      <c r="C47" s="219"/>
      <c r="D47" s="219"/>
      <c r="E47" s="219"/>
      <c r="F47" s="219"/>
      <c r="G47" s="219"/>
      <c r="H47" s="219"/>
      <c r="I47" s="219"/>
      <c r="J47" s="219"/>
      <c r="K47" s="219"/>
      <c r="L47" s="219"/>
      <c r="M47" s="219"/>
      <c r="N47" s="219"/>
      <c r="O47" s="219"/>
      <c r="P47" s="219"/>
      <c r="Q47" s="219"/>
      <c r="R47" s="219"/>
      <c r="S47" s="219"/>
      <c r="T47" s="219"/>
      <c r="U47" s="219"/>
    </row>
    <row r="48" spans="1:21" ht="12" customHeight="1">
      <c r="B48" s="219" t="s">
        <v>289</v>
      </c>
      <c r="C48" s="219" t="s">
        <v>298</v>
      </c>
      <c r="D48" s="219"/>
      <c r="E48" s="219"/>
      <c r="F48" s="219"/>
      <c r="G48" s="219"/>
      <c r="H48" s="219"/>
      <c r="I48" s="219"/>
      <c r="J48" s="219"/>
      <c r="K48" s="219"/>
      <c r="L48" s="219"/>
      <c r="M48" s="219"/>
      <c r="N48" s="219"/>
      <c r="O48" s="219"/>
      <c r="P48" s="219"/>
      <c r="Q48" s="219"/>
      <c r="R48" s="219"/>
      <c r="S48" s="219"/>
      <c r="T48" s="219"/>
      <c r="U48" s="219"/>
    </row>
    <row r="49" spans="1:25" ht="12" customHeight="1">
      <c r="A49" s="218"/>
      <c r="B49" s="219"/>
      <c r="C49" s="219" t="s">
        <v>299</v>
      </c>
      <c r="D49" s="219"/>
      <c r="E49" s="219"/>
      <c r="F49" s="219"/>
      <c r="G49" s="219"/>
      <c r="H49" s="219"/>
      <c r="I49" s="219"/>
      <c r="J49" s="219"/>
      <c r="K49" s="219"/>
      <c r="L49" s="219"/>
      <c r="M49" s="219"/>
      <c r="N49" s="219"/>
      <c r="O49" s="219"/>
      <c r="P49" s="219"/>
      <c r="Q49" s="219"/>
      <c r="R49" s="219"/>
      <c r="S49" s="219"/>
      <c r="T49" s="219"/>
      <c r="U49" s="219"/>
    </row>
    <row r="50" spans="1:25" ht="12" customHeight="1">
      <c r="A50" s="218"/>
      <c r="B50" s="219"/>
      <c r="C50" s="219" t="s">
        <v>300</v>
      </c>
      <c r="D50" s="219"/>
      <c r="E50" s="219"/>
      <c r="F50" s="219"/>
      <c r="G50" s="219"/>
      <c r="H50" s="219"/>
      <c r="I50" s="219"/>
      <c r="J50" s="219"/>
      <c r="K50" s="219"/>
      <c r="L50" s="219"/>
      <c r="M50" s="219"/>
      <c r="N50" s="219"/>
      <c r="O50" s="219"/>
      <c r="P50" s="219"/>
      <c r="Q50" s="219"/>
      <c r="R50" s="219"/>
      <c r="S50" s="219"/>
      <c r="T50" s="219"/>
      <c r="U50" s="219"/>
    </row>
    <row r="51" spans="1:25" ht="12" customHeight="1">
      <c r="A51" s="218"/>
      <c r="B51" s="219"/>
      <c r="C51" s="219"/>
      <c r="D51" s="219"/>
      <c r="E51" s="219"/>
      <c r="F51" s="219"/>
      <c r="G51" s="219"/>
      <c r="H51" s="219"/>
      <c r="I51" s="219"/>
      <c r="J51" s="219"/>
      <c r="K51" s="219"/>
      <c r="L51" s="219"/>
      <c r="M51" s="219"/>
      <c r="N51" s="219"/>
      <c r="O51" s="219"/>
      <c r="P51" s="219"/>
      <c r="Q51" s="219"/>
      <c r="R51" s="219"/>
      <c r="S51" s="219"/>
      <c r="T51" s="219"/>
      <c r="U51" s="219"/>
    </row>
    <row r="52" spans="1:25" ht="12" customHeight="1">
      <c r="A52" s="218" t="s">
        <v>301</v>
      </c>
      <c r="B52" s="219" t="s">
        <v>302</v>
      </c>
      <c r="C52" s="219"/>
      <c r="D52" s="219"/>
      <c r="E52" s="219"/>
      <c r="F52" s="219"/>
      <c r="G52" s="219"/>
      <c r="H52" s="219"/>
      <c r="I52" s="219"/>
      <c r="J52" s="219"/>
      <c r="K52" s="219"/>
      <c r="L52" s="219"/>
      <c r="M52" s="219"/>
      <c r="N52" s="219"/>
      <c r="O52" s="219"/>
      <c r="P52" s="219"/>
      <c r="Q52" s="219"/>
      <c r="R52" s="219"/>
      <c r="S52" s="219"/>
      <c r="T52" s="219"/>
      <c r="U52" s="219"/>
    </row>
    <row r="53" spans="1:25" ht="6" customHeight="1">
      <c r="A53" s="218"/>
      <c r="B53" s="219"/>
      <c r="C53" s="219"/>
      <c r="D53" s="219"/>
      <c r="E53" s="219"/>
      <c r="F53" s="219"/>
      <c r="G53" s="219"/>
      <c r="H53" s="219"/>
      <c r="I53" s="219"/>
      <c r="J53" s="219"/>
      <c r="K53" s="219"/>
      <c r="L53" s="219"/>
      <c r="M53" s="219"/>
      <c r="N53" s="219"/>
      <c r="O53" s="219"/>
      <c r="P53" s="219"/>
      <c r="Q53" s="219"/>
      <c r="R53" s="219"/>
      <c r="S53" s="219"/>
      <c r="T53" s="219"/>
      <c r="U53" s="219"/>
    </row>
    <row r="54" spans="1:25" ht="12" customHeight="1">
      <c r="A54" s="218"/>
      <c r="B54" s="219" t="s">
        <v>303</v>
      </c>
      <c r="C54" s="219"/>
      <c r="D54" s="219"/>
      <c r="E54" s="219"/>
      <c r="F54" s="219"/>
      <c r="G54" s="219"/>
      <c r="H54" s="219"/>
      <c r="I54" s="219"/>
      <c r="J54" s="219"/>
      <c r="K54" s="219"/>
      <c r="L54" s="219"/>
      <c r="M54" s="219"/>
      <c r="N54" s="219"/>
      <c r="O54" s="219"/>
      <c r="P54" s="219"/>
      <c r="Q54" s="219"/>
      <c r="R54" s="219"/>
      <c r="S54" s="219"/>
      <c r="T54" s="219"/>
      <c r="U54" s="219"/>
    </row>
    <row r="55" spans="1:25" ht="12" customHeight="1">
      <c r="A55" s="218"/>
      <c r="B55" s="219" t="s">
        <v>304</v>
      </c>
      <c r="C55" s="219"/>
      <c r="D55" s="219"/>
      <c r="E55" s="219"/>
      <c r="F55" s="219"/>
      <c r="G55" s="219"/>
      <c r="H55" s="219"/>
      <c r="I55" s="219"/>
      <c r="J55" s="219"/>
      <c r="K55" s="219"/>
      <c r="L55" s="219"/>
      <c r="M55" s="219"/>
      <c r="N55" s="219"/>
      <c r="O55" s="219"/>
      <c r="P55" s="219"/>
      <c r="Q55" s="219"/>
      <c r="R55" s="219"/>
      <c r="S55" s="219"/>
      <c r="T55" s="219"/>
      <c r="U55" s="220"/>
      <c r="V55" s="221"/>
      <c r="W55" s="221"/>
      <c r="X55" s="221"/>
      <c r="Y55" s="221"/>
    </row>
    <row r="56" spans="1:25" ht="6" customHeight="1">
      <c r="A56" s="218"/>
      <c r="B56" s="219"/>
      <c r="C56" s="219"/>
      <c r="D56" s="219"/>
      <c r="E56" s="219"/>
      <c r="F56" s="219"/>
      <c r="G56" s="219"/>
      <c r="H56" s="219"/>
      <c r="I56" s="219"/>
      <c r="J56" s="219"/>
      <c r="K56" s="219"/>
      <c r="L56" s="219"/>
      <c r="M56" s="219"/>
      <c r="N56" s="219"/>
      <c r="O56" s="219"/>
      <c r="P56" s="219"/>
      <c r="Q56" s="219"/>
      <c r="R56" s="219"/>
      <c r="S56" s="219"/>
      <c r="T56" s="219"/>
      <c r="U56" s="220"/>
      <c r="V56" s="221"/>
      <c r="W56" s="221"/>
      <c r="X56" s="221"/>
      <c r="Y56" s="221"/>
    </row>
    <row r="57" spans="1:25" ht="12" customHeight="1">
      <c r="A57" s="218"/>
      <c r="B57" s="510"/>
      <c r="C57" s="511"/>
      <c r="D57" s="511"/>
      <c r="E57" s="511"/>
      <c r="F57" s="511"/>
      <c r="G57" s="511"/>
      <c r="H57" s="511"/>
      <c r="I57" s="511"/>
      <c r="J57" s="511"/>
      <c r="K57" s="511"/>
      <c r="L57" s="511"/>
      <c r="M57" s="511"/>
      <c r="N57" s="511"/>
      <c r="O57" s="511"/>
      <c r="P57" s="511"/>
      <c r="Q57" s="511"/>
      <c r="R57" s="511"/>
      <c r="S57" s="511"/>
      <c r="T57" s="512"/>
      <c r="U57" s="219"/>
    </row>
    <row r="58" spans="1:25" ht="12" customHeight="1">
      <c r="A58" s="218"/>
      <c r="B58" s="513"/>
      <c r="C58" s="514"/>
      <c r="D58" s="514"/>
      <c r="E58" s="514"/>
      <c r="F58" s="514"/>
      <c r="G58" s="514"/>
      <c r="H58" s="514"/>
      <c r="I58" s="514"/>
      <c r="J58" s="514"/>
      <c r="K58" s="514"/>
      <c r="L58" s="514"/>
      <c r="M58" s="514"/>
      <c r="N58" s="514"/>
      <c r="O58" s="514"/>
      <c r="P58" s="514"/>
      <c r="Q58" s="514"/>
      <c r="R58" s="514"/>
      <c r="S58" s="514"/>
      <c r="T58" s="515"/>
      <c r="U58" s="219"/>
    </row>
    <row r="59" spans="1:25" ht="12" customHeight="1">
      <c r="A59" s="218"/>
      <c r="B59" s="513"/>
      <c r="C59" s="514"/>
      <c r="D59" s="514"/>
      <c r="E59" s="514"/>
      <c r="F59" s="514"/>
      <c r="G59" s="514"/>
      <c r="H59" s="514"/>
      <c r="I59" s="514"/>
      <c r="J59" s="514"/>
      <c r="K59" s="514"/>
      <c r="L59" s="514"/>
      <c r="M59" s="514"/>
      <c r="N59" s="514"/>
      <c r="O59" s="514"/>
      <c r="P59" s="514"/>
      <c r="Q59" s="514"/>
      <c r="R59" s="514"/>
      <c r="S59" s="514"/>
      <c r="T59" s="515"/>
      <c r="U59" s="219"/>
    </row>
    <row r="60" spans="1:25">
      <c r="B60" s="513"/>
      <c r="C60" s="514"/>
      <c r="D60" s="514"/>
      <c r="E60" s="514"/>
      <c r="F60" s="514"/>
      <c r="G60" s="514"/>
      <c r="H60" s="514"/>
      <c r="I60" s="514"/>
      <c r="J60" s="514"/>
      <c r="K60" s="514"/>
      <c r="L60" s="514"/>
      <c r="M60" s="514"/>
      <c r="N60" s="514"/>
      <c r="O60" s="514"/>
      <c r="P60" s="514"/>
      <c r="Q60" s="514"/>
      <c r="R60" s="514"/>
      <c r="S60" s="514"/>
      <c r="T60" s="515"/>
    </row>
    <row r="61" spans="1:25">
      <c r="B61" s="513"/>
      <c r="C61" s="514"/>
      <c r="D61" s="514"/>
      <c r="E61" s="514"/>
      <c r="F61" s="514"/>
      <c r="G61" s="514"/>
      <c r="H61" s="514"/>
      <c r="I61" s="514"/>
      <c r="J61" s="514"/>
      <c r="K61" s="514"/>
      <c r="L61" s="514"/>
      <c r="M61" s="514"/>
      <c r="N61" s="514"/>
      <c r="O61" s="514"/>
      <c r="P61" s="514"/>
      <c r="Q61" s="514"/>
      <c r="R61" s="514"/>
      <c r="S61" s="514"/>
      <c r="T61" s="515"/>
    </row>
    <row r="62" spans="1:25">
      <c r="A62" s="222"/>
      <c r="B62" s="516"/>
      <c r="C62" s="517"/>
      <c r="D62" s="517"/>
      <c r="E62" s="517"/>
      <c r="F62" s="517"/>
      <c r="G62" s="517"/>
      <c r="H62" s="517"/>
      <c r="I62" s="517"/>
      <c r="J62" s="517"/>
      <c r="K62" s="517"/>
      <c r="L62" s="517"/>
      <c r="M62" s="517"/>
      <c r="N62" s="517"/>
      <c r="O62" s="517"/>
      <c r="P62" s="517"/>
      <c r="Q62" s="517"/>
      <c r="R62" s="517"/>
      <c r="S62" s="517"/>
      <c r="T62" s="518"/>
    </row>
    <row r="63" spans="1:25" ht="6" customHeight="1">
      <c r="A63" s="222"/>
    </row>
    <row r="64" spans="1:25">
      <c r="A64" s="222"/>
      <c r="B64" s="185" t="s">
        <v>289</v>
      </c>
      <c r="C64" s="185" t="s">
        <v>305</v>
      </c>
      <c r="U64" s="221"/>
      <c r="V64" s="221"/>
      <c r="W64" s="221"/>
    </row>
    <row r="65" spans="1:3">
      <c r="A65" s="222"/>
      <c r="C65" s="185" t="s">
        <v>306</v>
      </c>
    </row>
    <row r="66" spans="1:3" ht="12" customHeight="1">
      <c r="A66" s="222"/>
      <c r="C66" s="185" t="s">
        <v>307</v>
      </c>
    </row>
    <row r="67" spans="1:3">
      <c r="A67" s="222"/>
      <c r="C67" s="185" t="s">
        <v>308</v>
      </c>
    </row>
    <row r="68" spans="1:3">
      <c r="A68" s="222"/>
    </row>
    <row r="69" spans="1:3">
      <c r="A69" s="222"/>
    </row>
    <row r="70" spans="1:3">
      <c r="A70" s="222"/>
    </row>
    <row r="71" spans="1:3">
      <c r="A71" s="222"/>
    </row>
    <row r="72" spans="1:3">
      <c r="A72" s="222"/>
    </row>
    <row r="73" spans="1:3">
      <c r="A73" s="222"/>
    </row>
  </sheetData>
  <mergeCells count="26">
    <mergeCell ref="B57:T62"/>
    <mergeCell ref="J10:L10"/>
    <mergeCell ref="N10:T10"/>
    <mergeCell ref="J11:L11"/>
    <mergeCell ref="N11:T11"/>
    <mergeCell ref="J12:L12"/>
    <mergeCell ref="N12:S12"/>
    <mergeCell ref="J13:L13"/>
    <mergeCell ref="N13:S13"/>
    <mergeCell ref="A16:T17"/>
    <mergeCell ref="B24:T29"/>
    <mergeCell ref="B41:T46"/>
    <mergeCell ref="J9:L9"/>
    <mergeCell ref="N9:T9"/>
    <mergeCell ref="Q1:T1"/>
    <mergeCell ref="E2:S2"/>
    <mergeCell ref="A3:C3"/>
    <mergeCell ref="E3:T3"/>
    <mergeCell ref="E4:K4"/>
    <mergeCell ref="A5:C5"/>
    <mergeCell ref="E5:K5"/>
    <mergeCell ref="E6:G6"/>
    <mergeCell ref="A7:C7"/>
    <mergeCell ref="E7:G7"/>
    <mergeCell ref="J8:L8"/>
    <mergeCell ref="N8:T8"/>
  </mergeCells>
  <phoneticPr fontId="2"/>
  <dataValidations count="1">
    <dataValidation type="list" allowBlank="1" sqref="Q1:T1" xr:uid="{DF097989-76A3-4B46-A5EA-47D03D3445A0}">
      <formula1>"　　年　　月　　日"</formula1>
    </dataValidation>
  </dataValidations>
  <printOptions verticalCentered="1"/>
  <pageMargins left="0.70866141732283472" right="0" top="0.39370078740157483" bottom="0.3937007874015748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手順（波多野組社員宛）</vt:lpstr>
      <vt:lpstr>工事概要入力</vt:lpstr>
      <vt:lpstr>企業情報入力</vt:lpstr>
      <vt:lpstr>従業員情報入力</vt:lpstr>
      <vt:lpstr>【工事前提出】6号</vt:lpstr>
      <vt:lpstr>【毎月提出】５号</vt:lpstr>
      <vt:lpstr>【毎月提出】４号</vt:lpstr>
      <vt:lpstr>【毎月提出】２号</vt:lpstr>
      <vt:lpstr>3共済契約者別一覧</vt:lpstr>
      <vt:lpstr>※退職金制度理由書</vt:lpstr>
      <vt:lpstr>【工事前提出】6号!Print_Area</vt:lpstr>
      <vt:lpstr>【毎月提出】４号!Print_Area</vt:lpstr>
      <vt:lpstr>【毎月提出】５号!Print_Area</vt:lpstr>
      <vt:lpstr>※退職金制度理由書!Print_Area</vt:lpstr>
      <vt:lpstr>'3共済契約者別一覧'!Print_Area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電子申請課 大塚</dc:creator>
  <cp:lastModifiedBy>裕子 黒田</cp:lastModifiedBy>
  <cp:lastPrinted>2024-08-02T01:08:00Z</cp:lastPrinted>
  <dcterms:created xsi:type="dcterms:W3CDTF">2019-06-14T01:28:30Z</dcterms:created>
  <dcterms:modified xsi:type="dcterms:W3CDTF">2024-09-18T06:43:48Z</dcterms:modified>
</cp:coreProperties>
</file>